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72" windowWidth="12120" windowHeight="3888" tabRatio="858" activeTab="1"/>
  </bookViews>
  <sheets>
    <sheet name="Баланс" sheetId="1" r:id="rId1"/>
    <sheet name="Отч. о приросте" sheetId="2" r:id="rId2"/>
    <sheet name="Спр. о стоим. активов" sheetId="3" r:id="rId3"/>
    <sheet name="Спр. о несобл. треб." sheetId="4" r:id="rId4"/>
    <sheet name="Отч. о владельцах" sheetId="5" r:id="rId5"/>
    <sheet name="СЧА" sheetId="6" r:id="rId6"/>
  </sheets>
  <definedNames>
    <definedName name="_xlnm.Print_Area" localSheetId="0">'Баланс'!$A$1:$I$124</definedName>
    <definedName name="_xlnm.Print_Area" localSheetId="1">'Отч. о приросте'!$A$1:$D$89</definedName>
    <definedName name="_xlnm.Print_Area" localSheetId="3">'Спр. о несобл. треб.'!$A$1:$H$39</definedName>
    <definedName name="_xlnm.Print_Area" localSheetId="2">'Спр. о стоим. активов'!$A$1:$E$157</definedName>
  </definedNames>
  <calcPr fullCalcOnLoad="1"/>
</workbook>
</file>

<file path=xl/sharedStrings.xml><?xml version="1.0" encoding="utf-8"?>
<sst xmlns="http://schemas.openxmlformats.org/spreadsheetml/2006/main" count="732" uniqueCount="489">
  <si>
    <t xml:space="preserve">Имущество (обязательства)         </t>
  </si>
  <si>
    <t>Код</t>
  </si>
  <si>
    <t>стр.</t>
  </si>
  <si>
    <t xml:space="preserve">На 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</si>
  <si>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</si>
  <si>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</si>
  <si>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</si>
  <si>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 xml:space="preserve">- в иностранной валюте                      </t>
  </si>
  <si>
    <t>Денежные средства в банковских вкладах, всего</t>
  </si>
  <si>
    <t xml:space="preserve">- акции                                     </t>
  </si>
  <si>
    <t xml:space="preserve">- облигации                                 </t>
  </si>
  <si>
    <t xml:space="preserve">- векселя                                   </t>
  </si>
  <si>
    <t xml:space="preserve">- иные ценные бумаги                        </t>
  </si>
  <si>
    <t xml:space="preserve">Дебиторская задолженность                    </t>
  </si>
  <si>
    <t xml:space="preserve">- прочая дебиторская задолженность          </t>
  </si>
  <si>
    <t xml:space="preserve">Ценные бумаги иностранных эмитентов, всего   </t>
  </si>
  <si>
    <t xml:space="preserve">- ценные бумаги иностранных государств      </t>
  </si>
  <si>
    <t xml:space="preserve">- акции иностранных акционерных обществ     </t>
  </si>
  <si>
    <t>- имущественные права на недвижимое имущество</t>
  </si>
  <si>
    <t xml:space="preserve">- проектно-сметная документация             </t>
  </si>
  <si>
    <t>ИТОГО ИМУЩЕСТВО: (строки 010 + 020 + 030 + 040</t>
  </si>
  <si>
    <t xml:space="preserve">+ 050 + 060 + 070 + 080 + 090)               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</si>
  <si>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</si>
  <si>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</si>
  <si>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</si>
  <si>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</si>
  <si>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БАЛАНС ИМУЩЕСТВА,</t>
  </si>
  <si>
    <t>Имущество, составляющее паевой инвестиционный фонд</t>
  </si>
  <si>
    <t>Генеральный директор</t>
  </si>
  <si>
    <t>начало года</t>
  </si>
  <si>
    <t>СОСТАВЛЯЮЩЕГО ПАЕВОЙ ИНВЕСТИЦИОННЫЙ ФОНД</t>
  </si>
  <si>
    <t>Инвестиционные паи паевых инвестиционных фондов</t>
  </si>
  <si>
    <t>Доходные вложения в материальные ценности, всего</t>
  </si>
  <si>
    <t>- облигации иностранных коммерческих организаций</t>
  </si>
  <si>
    <t>Обязательства, исполнение которых осуществляется за счет</t>
  </si>
  <si>
    <t xml:space="preserve">имущества, составляющего паевой инвестиционный фонд  </t>
  </si>
  <si>
    <t>010</t>
  </si>
  <si>
    <t>011</t>
  </si>
  <si>
    <t>012</t>
  </si>
  <si>
    <t>020</t>
  </si>
  <si>
    <t>021</t>
  </si>
  <si>
    <t>022</t>
  </si>
  <si>
    <t>030</t>
  </si>
  <si>
    <t>031</t>
  </si>
  <si>
    <t>032</t>
  </si>
  <si>
    <t>040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</si>
  <si>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</si>
  <si>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</si>
  <si>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</si>
  <si>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</si>
  <si>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</si>
  <si>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</si>
  <si>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</si>
  <si>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</si>
  <si>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</si>
  <si>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</si>
  <si>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070</t>
  </si>
  <si>
    <t>071</t>
  </si>
  <si>
    <t>072</t>
  </si>
  <si>
    <t>073</t>
  </si>
  <si>
    <t>074</t>
  </si>
  <si>
    <t>080</t>
  </si>
  <si>
    <t>090</t>
  </si>
  <si>
    <t>091</t>
  </si>
  <si>
    <t>092</t>
  </si>
  <si>
    <t>093</t>
  </si>
  <si>
    <t>094</t>
  </si>
  <si>
    <t>Открытый паевой инвестиционный фонд акций</t>
  </si>
  <si>
    <t>ОТЧЕТ</t>
  </si>
  <si>
    <t>О ПРИРОСТЕ (ОБ УМЕНЬШЕНИИ) СТОИМОСТИ ИМУЩЕСТВА</t>
  </si>
  <si>
    <t xml:space="preserve">                                                     (тыс. рублей)</t>
  </si>
  <si>
    <t xml:space="preserve">Наименование показателя          </t>
  </si>
  <si>
    <t>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</si>
  <si>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</si>
  <si>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</si>
  <si>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</si>
  <si>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недвижимого имущества или </t>
  </si>
  <si>
    <t>передачи имущественных прав на недвижимое имущество</t>
  </si>
  <si>
    <t>Расходы, связанные с продажей недвижимого имущества</t>
  </si>
  <si>
    <t>или передачей имущественных прав на недвижимое</t>
  </si>
  <si>
    <t xml:space="preserve">имущество                         </t>
  </si>
  <si>
    <t>Результат от продажи недвижимого имущества или</t>
  </si>
  <si>
    <t xml:space="preserve">Выручка от продажи иного имущества           </t>
  </si>
  <si>
    <t>Расходы, связанные с продажей иного имущества</t>
  </si>
  <si>
    <t>Результат от продажи иного имущества (070 - 080)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</si>
  <si>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</si>
  <si>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</si>
  <si>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</si>
  <si>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в том числе                                 </t>
  </si>
  <si>
    <t xml:space="preserve">- инвестиционные паи                        </t>
  </si>
  <si>
    <t xml:space="preserve">- акции                                      </t>
  </si>
  <si>
    <t>Прирост (+) или уменьшение (-) стоимости недвижимого</t>
  </si>
  <si>
    <t>Вознаграждение и расходы, связанные с управлением</t>
  </si>
  <si>
    <t>акционерным инвестиционным фондом или доверительным</t>
  </si>
  <si>
    <t>управлением паевым инвестиционным фондом</t>
  </si>
  <si>
    <t>в том числе резерв на выплату вознаграждений</t>
  </si>
  <si>
    <t xml:space="preserve">Прочие доходы                                </t>
  </si>
  <si>
    <t xml:space="preserve">Прочие расходы                               </t>
  </si>
  <si>
    <t>Прирост имущества, составляющего паевой</t>
  </si>
  <si>
    <t xml:space="preserve">Уменьшение имущества, составляющего паевой   </t>
  </si>
  <si>
    <t xml:space="preserve">инвестиционный фонд, в результате погашения  </t>
  </si>
  <si>
    <t xml:space="preserve">или обмена инвестиционных паев               </t>
  </si>
  <si>
    <t>Итого: прирост (+) или уменьшение (-) стоимости</t>
  </si>
  <si>
    <t>СПРАВКА О СТОИМОСТИ АКТИВОВ</t>
  </si>
  <si>
    <t xml:space="preserve">Вид активов            </t>
  </si>
  <si>
    <t>(процентов)</t>
  </si>
  <si>
    <t>(тыс. рублей)</t>
  </si>
  <si>
    <t xml:space="preserve">Денежные средства на банковских счетах, всего </t>
  </si>
  <si>
    <t xml:space="preserve">х  </t>
  </si>
  <si>
    <t xml:space="preserve">в том числе:                       </t>
  </si>
  <si>
    <t xml:space="preserve">- в рублях                         </t>
  </si>
  <si>
    <t xml:space="preserve">- в иностранной валюте             </t>
  </si>
  <si>
    <t xml:space="preserve">в том числе:                        </t>
  </si>
  <si>
    <t xml:space="preserve">включая                              </t>
  </si>
  <si>
    <t xml:space="preserve">- муниципальные ценные бумаги       </t>
  </si>
  <si>
    <t xml:space="preserve">включая                             </t>
  </si>
  <si>
    <t xml:space="preserve">- векселя                           </t>
  </si>
  <si>
    <t>Ценные бумаги иностранных эмитентов, всего</t>
  </si>
  <si>
    <t xml:space="preserve">- ценные бумаги иностранных государств  </t>
  </si>
  <si>
    <t>- акции иностранных акционерных обществ</t>
  </si>
  <si>
    <t xml:space="preserve">Недвижимое имущество                </t>
  </si>
  <si>
    <t xml:space="preserve">Проектно-сметная документация       </t>
  </si>
  <si>
    <t xml:space="preserve">Дебиторская задолженность           </t>
  </si>
  <si>
    <t xml:space="preserve">- прочая дебиторская задолженность  </t>
  </si>
  <si>
    <t>Содержание ограничения</t>
  </si>
  <si>
    <t>Полное фирменное наименование управляющей компании:</t>
  </si>
  <si>
    <t>СПРАВКА</t>
  </si>
  <si>
    <t>О НЕСОБЛЮДЕНИИ ТРЕБОВАНИЙ К СОСТАВУ И СТРУКТУРЕ АКТИВОВ</t>
  </si>
  <si>
    <t>2. Несоблюдение требований к структуре активов</t>
  </si>
  <si>
    <t>2.1. Несоблюдение ограничений,  установленных в  процентах  от стоимости активов</t>
  </si>
  <si>
    <t>1. Несоблюдение требований к составу активов</t>
  </si>
  <si>
    <t>2.2. Несоблюдение ограничений,  установленных в  процентах  от количества размещенных (выданных) ценных бумаг</t>
  </si>
  <si>
    <t xml:space="preserve">Код </t>
  </si>
  <si>
    <t xml:space="preserve">Наименование показателя      </t>
  </si>
  <si>
    <t>На начало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</si>
  <si>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</si>
  <si>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</si>
  <si>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</si>
  <si>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На отчетную</t>
  </si>
  <si>
    <t>дату</t>
  </si>
  <si>
    <t>отчетного года</t>
  </si>
  <si>
    <t>Количество размещенных акций акционерного 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</si>
  <si>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 xml:space="preserve">принадлежащих физическим лицам, место жительства (регистрации) которых находится в Российской Федерации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</si>
  <si>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</si>
  <si>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</si>
  <si>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</si>
  <si>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 xml:space="preserve">лицевых счетов физических лиц, место жительства (регистрации) которых находится в Российской Федерации     </t>
  </si>
  <si>
    <t xml:space="preserve">лицевых счетов юридических лиц, место 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в Российской Федерации      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</si>
  <si>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</si>
  <si>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</si>
  <si>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О ВЛАДЕЛЬЦАХ АКЦИЙ АКЦИОНЕРНОГО ИНВЕСТИЦИОННОГО ФОНДА И ВЛАДЕЛЬЦАХ ИНВЕСТИЦИОННЫХ ПАЕВ ПАЕВОГО ИНВЕСТИЦИОННОГО ФОНДА</t>
  </si>
  <si>
    <t>Код стр.</t>
  </si>
  <si>
    <t>Доля от  общей стоимости активов</t>
  </si>
  <si>
    <t>Доля от общего количества размещенных (выданных) ценных бумаг</t>
  </si>
  <si>
    <t>Сумма денежных средств или  стоимость иного имущества</t>
  </si>
  <si>
    <t xml:space="preserve">- государственные ценные бумаги Росссийской Федерации         </t>
  </si>
  <si>
    <t>- государственные ценные бумаги субъектов Российской Федерации</t>
  </si>
  <si>
    <t xml:space="preserve">- облигации российских хозяйственных обществ                             </t>
  </si>
  <si>
    <t xml:space="preserve">- обыкновенные акции открытых акционерных обществ, за исключением акций акционерных инвестиционных фондов   </t>
  </si>
  <si>
    <t xml:space="preserve">- обыкновенные акции акционерных инвестиционных фондов    </t>
  </si>
  <si>
    <t xml:space="preserve">- привилегированные акции открытых  акционерных обществ   </t>
  </si>
  <si>
    <t>- ценные бумаги российских эмитентов, не включенные в котировальные списки организаторов торговли на рынке ценных бумаг:</t>
  </si>
  <si>
    <t xml:space="preserve">- государственные ценные бумаги Российской Федерации  </t>
  </si>
  <si>
    <t xml:space="preserve">- государственные ценные бумаги субъектов Российской Федерации          </t>
  </si>
  <si>
    <t xml:space="preserve">- обыкновенные акции акционерных инвестиционных фондов     </t>
  </si>
  <si>
    <t xml:space="preserve">- привилегированные акции открытых  акционерных обществ        </t>
  </si>
  <si>
    <t>- обыкновенные акции закрытых акционерных обществ</t>
  </si>
  <si>
    <t xml:space="preserve">- инвестиционные паи паевых инвестиционных фондов             </t>
  </si>
  <si>
    <t>Ценные бумаги российских эмитентов, не имеющие признаваемую котировку, всего</t>
  </si>
  <si>
    <t xml:space="preserve">- государственные ценные бумаги Российской Федерации          </t>
  </si>
  <si>
    <t xml:space="preserve">- обыкновенные акции акционерных инвестиционных фондов                 </t>
  </si>
  <si>
    <t xml:space="preserve">- обыкновенные акции закрытых  акционерных обществ            </t>
  </si>
  <si>
    <t xml:space="preserve">- ценные бумаги международных финансовых организаций          </t>
  </si>
  <si>
    <t xml:space="preserve">- облигации иностранных коммерческих организаций         </t>
  </si>
  <si>
    <t>Доли в уставных капиталах российских обществ с ограниченной ответственностью</t>
  </si>
  <si>
    <t xml:space="preserve">Имущественные права на недвижимое имущество     </t>
  </si>
  <si>
    <t xml:space="preserve">Строящиеся и реконструируемые объекты недвижимого имущества  </t>
  </si>
  <si>
    <t xml:space="preserve">Иные доходные вложения в материальные ценности        </t>
  </si>
  <si>
    <t xml:space="preserve">- средства, переданные профессиональным участникам рынка ценных бумаг   </t>
  </si>
  <si>
    <t xml:space="preserve">- дебиторская задолженность по сделкам купли-продажи имущества </t>
  </si>
  <si>
    <t xml:space="preserve">- дебиторская задолженность по процентному (купонному) доходу по банковским вкладам и ценным бумагам    </t>
  </si>
  <si>
    <t>-</t>
  </si>
  <si>
    <t xml:space="preserve">- привилегированные акции открытых акционерных обществ </t>
  </si>
  <si>
    <t xml:space="preserve">Ценные бумаги, имеющие признаваемую котировку, всего      </t>
  </si>
  <si>
    <t>1</t>
  </si>
  <si>
    <t>За соответствующий период прошлого года</t>
  </si>
  <si>
    <t>За отчетный период</t>
  </si>
  <si>
    <t>Код строки</t>
  </si>
  <si>
    <t xml:space="preserve">Процентный доход по банковским вкладам и ценным бумагам   </t>
  </si>
  <si>
    <t xml:space="preserve">Ценные бумаги российских эмитентов, имеющие признаваемую котировку, всего     </t>
  </si>
  <si>
    <t xml:space="preserve">Ценные бумаги российских эмитентов, не имеющие признаваемую котировку, всего     </t>
  </si>
  <si>
    <t xml:space="preserve">- средства, переданные профессиональным  участникам рынка ценных бумаг       </t>
  </si>
  <si>
    <t xml:space="preserve">- дебиторская задолженность по сделкам купли-продажи имущества          </t>
  </si>
  <si>
    <t>- дебиторская задолженность по процентному (купонному)  доходу по банковским вкладам и ценным бумагам</t>
  </si>
  <si>
    <t>- ценные бумаги международных финансовых    организаций</t>
  </si>
  <si>
    <t xml:space="preserve">Доли в российских обществах с ограниченной ответственностью                               </t>
  </si>
  <si>
    <t xml:space="preserve">- объекты недвижимого имущества, кроме строящихся и реконструируемых объектов         </t>
  </si>
  <si>
    <t>- строящиеся и реконструируемые объекты недвижимого имущества</t>
  </si>
  <si>
    <t>Доля в стоимости активов (процентов)</t>
  </si>
  <si>
    <t>Оценочная стоимость (тыс. рублей)</t>
  </si>
  <si>
    <t>Наименование имущества, приобретенного с нарушением требований к составу активов</t>
  </si>
  <si>
    <t>Дата   приобретения</t>
  </si>
  <si>
    <t xml:space="preserve">Дата отчуждения (предполагаемого отчуждения)  </t>
  </si>
  <si>
    <t>Факт. доля от количества размещенных (выданных) ценных бумаг (процентов)</t>
  </si>
  <si>
    <t>Сумма денежных средств или стоимость иного имущества         (тыс. рублей)</t>
  </si>
  <si>
    <t>Доля от  количества размещенных (выданных) ценных бумаг в соответствии с инвестиционной декларацией (процентов)</t>
  </si>
  <si>
    <t>Дата  возникновения нарушения или несоответствия</t>
  </si>
  <si>
    <t>Дата устранения нарушения или  несоответствия</t>
  </si>
  <si>
    <t xml:space="preserve">Наименование активов, по которым выявлено  нарушение или  несоответствие  </t>
  </si>
  <si>
    <t>Сумма денежных  средств или стоимость иного имущества (тыс. рублей)</t>
  </si>
  <si>
    <t>Факт. доля в стоимости активов (процентов)</t>
  </si>
  <si>
    <t>Доля в стоимости  активов в  соответствии с инвестиционной декларацией (процентов)</t>
  </si>
  <si>
    <t>Прирост (+) или уменьшение (-) стоимости ценных бумаг, имеющих признаваемую котировку, всего</t>
  </si>
  <si>
    <t>2</t>
  </si>
  <si>
    <t>Прирост (+) или уменьшение (-) стоимости ценных бумаг, не имеющих признаваемой котировки, всего</t>
  </si>
  <si>
    <t>Лицо, ответственное за</t>
  </si>
  <si>
    <t xml:space="preserve">принадлежащих физическим лицам, место жительства (регистрации) которых находится за    пределами территории Российской Федерации    </t>
  </si>
  <si>
    <t>Регистрационный номер правил фонда:</t>
  </si>
  <si>
    <t>№ 0245-74081540</t>
  </si>
  <si>
    <t>Дата регистрации правил фонда:</t>
  </si>
  <si>
    <t>11.08.2004г.</t>
  </si>
  <si>
    <t xml:space="preserve"> - в ООО "ИнвестКапиталБанк"</t>
  </si>
  <si>
    <t xml:space="preserve">- облигации российских хозяйственных обществ:                             </t>
  </si>
  <si>
    <t>220</t>
  </si>
  <si>
    <t>в том числе по ценным бумагам, оценочная стоимость которых составляет 5 и более % от общей стоимости имущества фонда</t>
  </si>
  <si>
    <t>имущества, принадлежащего акционерному инвестиционному фонду,</t>
  </si>
  <si>
    <t xml:space="preserve">или имущества, составляющего паевой инвестиционный фонд </t>
  </si>
  <si>
    <t xml:space="preserve">(030 + 060 + 090 + 100 + 110 + 120 + 130 + 140 + 150 + 160+ 180 + 200 - 170 - 210)     </t>
  </si>
  <si>
    <t>имущества или имущественных прав на недвижимое имущество</t>
  </si>
  <si>
    <t>инвестиционный фонд, в результате выдачи инвестиционных паев</t>
  </si>
  <si>
    <t xml:space="preserve">передачи имущественных прав на недвижимое имущество (040 - 050)     </t>
  </si>
  <si>
    <t>Открытого паевого инвестиционного фонда акций</t>
  </si>
  <si>
    <t>- ценные бумаги российских эмитентов, включенные в котировальные списки организаторов торговли на рынке ценных бумаг:</t>
  </si>
  <si>
    <t>- ОАО "НК ЛУКОЙЛ", 1-01-00077-A</t>
  </si>
  <si>
    <t>- ОАО "Газпром", 1-02-00028-А</t>
  </si>
  <si>
    <t>- ОАО "ГМК "Норильский никель", 1-05-40155-F</t>
  </si>
  <si>
    <t>- ОАО "Ростелеком", 1-01-00124-A</t>
  </si>
  <si>
    <t>- ОАО "Уралсвязьинформ", 1-07-00175-А</t>
  </si>
  <si>
    <t>- ОАО "Мосэнерго", 1-01-00085-А</t>
  </si>
  <si>
    <t xml:space="preserve">ОСВ с нач. года 90.1.3 -90.1.2 (выручка-себестоимость </t>
  </si>
  <si>
    <t xml:space="preserve"> - ОАО "ГМК "Норильский никель", 1-05-40155-F</t>
  </si>
  <si>
    <t xml:space="preserve"> - РАО "ЕЭС России", 1-01-00034-A</t>
  </si>
  <si>
    <t xml:space="preserve"> - ОАО "НК Лукойл", 1-01-00077-А</t>
  </si>
  <si>
    <t xml:space="preserve"> - ОАО "Ростелеком", 1-01-00124-A</t>
  </si>
  <si>
    <t>- ОАО "Сибнефть", 1-01-00146-А</t>
  </si>
  <si>
    <t>- ОАО "Сберегательный банк РФ", 20101481B</t>
  </si>
  <si>
    <t>- ОАО "Мобильные ТелеСистемы", 1-01-04715-A</t>
  </si>
  <si>
    <t xml:space="preserve"> - ОАО "Сбербанк РФ", 10101481В</t>
  </si>
  <si>
    <t>- ОАО "Мобильные ТелеСистемы", 1-01-04715-А</t>
  </si>
  <si>
    <t>- ОАО "Татнефть", 2-03-00161-А</t>
  </si>
  <si>
    <t xml:space="preserve"> - ОАО "Иркутскэнерго", 1-01-00041-A</t>
  </si>
  <si>
    <t>- ОАО "Иркутскэнерго", 1-01-00041-А</t>
  </si>
  <si>
    <t>- ОАО "Сургутнефтегаз", 1-01-00155-А</t>
  </si>
  <si>
    <t>- ОАО "Татнефть", 1-03-00161-А</t>
  </si>
  <si>
    <t>- ОАО РАО "ЕЭС России", 2-01-00034-А</t>
  </si>
  <si>
    <t>- ОАО "Ростелеком", 2-01-00124-А</t>
  </si>
  <si>
    <t>"ИнвестКапитал - фонд акций"</t>
  </si>
  <si>
    <t>Открытый паевой инвестиционный фонд акций "ИнвестКапитал - фонд акций"</t>
  </si>
  <si>
    <t xml:space="preserve"> - ОАО "Московская ГТС", 1-05-00083-A</t>
  </si>
  <si>
    <t xml:space="preserve"> - ОАО "Сургутнефтегаз", 2-01-00155-А</t>
  </si>
  <si>
    <t xml:space="preserve"> - </t>
  </si>
  <si>
    <t xml:space="preserve"> - ОАО "АвтоВАЗ", 1-03-00002-А</t>
  </si>
  <si>
    <t xml:space="preserve"> - ОАО "Сибнефть", 1-01-00146-А</t>
  </si>
  <si>
    <t xml:space="preserve"> - в АКБ "МБРР" (ОАО)</t>
  </si>
  <si>
    <t xml:space="preserve"> - ОАО "КАМАЗ", 1-08-55010-D</t>
  </si>
  <si>
    <t xml:space="preserve"> - ОАО "Татнефть", 1-03-00161-A</t>
  </si>
  <si>
    <t xml:space="preserve"> - ОАО "Роснефть-Пурнефтегаз", 90-1-п-31</t>
  </si>
  <si>
    <t xml:space="preserve"> - ОАО "Сибирьтелеком", 1-04-00195-A</t>
  </si>
  <si>
    <t xml:space="preserve"> - ОАО РАО "ЕЭС России", 2-01-00034-А</t>
  </si>
  <si>
    <t xml:space="preserve"> - ОАО "Ростелеком", 2-01-00124-А</t>
  </si>
  <si>
    <t xml:space="preserve"> - ОАО "Татнефть", 2-03-00161-A</t>
  </si>
  <si>
    <t xml:space="preserve"> - ОАО "Башнефть", ап</t>
  </si>
  <si>
    <t xml:space="preserve"> - ОАО "Транснефть", МФ 73-1-01-350</t>
  </si>
  <si>
    <t xml:space="preserve"> - ОАО "Башнефть", 2-01-00013-А</t>
  </si>
  <si>
    <t xml:space="preserve"> - ОАО "Аэрофлот", 1-01-00010-А</t>
  </si>
  <si>
    <t>- ОАО "Уфанефтехим", 01-1П-258</t>
  </si>
  <si>
    <t xml:space="preserve">- в рублях     </t>
  </si>
  <si>
    <t>- ОАО "Уфанефтехим", 01-1-1075</t>
  </si>
  <si>
    <t>-ОАО "Полюс Золото", 1-01-55192-E</t>
  </si>
  <si>
    <t>- ОАО "Газпромнефть", 1-01-00146-А</t>
  </si>
  <si>
    <t xml:space="preserve"> - ОАО "Сургутнефтегаз", 1-01-00155-A</t>
  </si>
  <si>
    <r>
      <t xml:space="preserve">Полное фирменное наименование управляющей компании:        </t>
    </r>
    <r>
      <rPr>
        <i/>
        <sz val="12"/>
        <rFont val="Times New Roman"/>
        <family val="1"/>
      </rPr>
      <t xml:space="preserve">                    </t>
    </r>
  </si>
  <si>
    <t xml:space="preserve">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</si>
  <si>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подпись</t>
  </si>
  <si>
    <r>
      <t>ИТОГО АКТИВОВ</t>
    </r>
    <r>
      <rPr>
        <sz val="12"/>
        <rFont val="Times New Roman"/>
        <family val="1"/>
      </rPr>
      <t xml:space="preserve"> (строки 100 + 200 + 300 + 400 + 500 + 600 + 700 + 800 + 900 + 1000 + 1100 + 1200)</t>
    </r>
  </si>
  <si>
    <t xml:space="preserve">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</si>
  <si>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подпись</t>
  </si>
  <si>
    <t xml:space="preserve"> - в ОАО АКБ "БАШКОМСНАББАНК"</t>
  </si>
  <si>
    <t xml:space="preserve"> - ОАО "Татнефть", 1-03-00161-А</t>
  </si>
  <si>
    <t xml:space="preserve">                       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</si>
  <si>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</si>
  <si>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 подпись</t>
  </si>
  <si>
    <t xml:space="preserve"> - ОАО "ТГК-9", 1-01-56741-D</t>
  </si>
  <si>
    <t>11.08.2004 г.</t>
  </si>
  <si>
    <t xml:space="preserve"> - ОАО НК  "Роснефть", 1-02-00122-A</t>
  </si>
  <si>
    <t>О СТОИМОСТИ ЧИСТЫХ АКТИВОВ</t>
  </si>
  <si>
    <t>Открытого паевого инвестиционного фонда</t>
  </si>
  <si>
    <t>Время определения</t>
  </si>
  <si>
    <t xml:space="preserve">стоимости чистых активов 
</t>
  </si>
  <si>
    <t>20-00 часов московского времени</t>
  </si>
  <si>
    <t>Вид имущества</t>
  </si>
  <si>
    <t>Активы:</t>
  </si>
  <si>
    <t>Денежные средства в том числе:</t>
  </si>
  <si>
    <t>- в рублях</t>
  </si>
  <si>
    <t xml:space="preserve"> - в ОАО АКБ  "МБРР"</t>
  </si>
  <si>
    <t xml:space="preserve"> - в ОАО АКБ  "БАШКОМСНАББАНК"</t>
  </si>
  <si>
    <t>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</si>
  <si>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</si>
  <si>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</si>
  <si>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>Государственные ценные бумаги субъектов 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</si>
  <si>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</si>
  <si>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</si>
  <si>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</si>
  <si>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 в том числе:</t>
  </si>
  <si>
    <t>- облигации с ипотечным покрытием</t>
  </si>
  <si>
    <t>- ипотечные сертификаты участия</t>
  </si>
  <si>
    <t>Векселя, выданные российскими хозяйственными обществами</t>
  </si>
  <si>
    <t>100</t>
  </si>
  <si>
    <t>Ценные бумаги иностранных эмитентов - всего в том числе:</t>
  </si>
  <si>
    <t>110</t>
  </si>
  <si>
    <t>- ценные бумаги иностранных государств</t>
  </si>
  <si>
    <t>111</t>
  </si>
  <si>
    <t xml:space="preserve">- ценные бумаги международных финансовых организаций </t>
  </si>
  <si>
    <t>112</t>
  </si>
  <si>
    <t>- акции иностранных акцонерных обществ</t>
  </si>
  <si>
    <t>113</t>
  </si>
  <si>
    <t>114</t>
  </si>
  <si>
    <t xml:space="preserve">Закладные </t>
  </si>
  <si>
    <t>120</t>
  </si>
  <si>
    <t>Денежные требования по обеспеченным ипотекой обязательствам из кредитных договоров займа и права залогодержателя по договорам об ипотеке (за исключением удостоверенных закладными)</t>
  </si>
  <si>
    <t>130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</si>
  <si>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</t>
  </si>
  <si>
    <t>140</t>
  </si>
  <si>
    <t>Доли в российских обществах с ограниченной ответственностью</t>
  </si>
  <si>
    <t>150</t>
  </si>
  <si>
    <t>Недвижимое имущество, находящееся на территории Российской Федерации - всего, в том числе:</t>
  </si>
  <si>
    <t>160</t>
  </si>
  <si>
    <t>- объекты незавершенного строительства</t>
  </si>
  <si>
    <t>161</t>
  </si>
  <si>
    <t>Недвижимое имущество, находящееся на территории иностранных государств - всего, в том числе:</t>
  </si>
  <si>
    <t>170</t>
  </si>
  <si>
    <t>171</t>
  </si>
  <si>
    <t>Имущественные права на недвижимаое имущество, находящеея на территории Российской Федерации - всего в том числе:</t>
  </si>
  <si>
    <t>180</t>
  </si>
  <si>
    <t>- право аренды недвижимого имущества</t>
  </si>
  <si>
    <t>181</t>
  </si>
  <si>
    <t>Имущественные права на недвижимаое имущество, находящеея на территории иностранных государств- всего в том числе:</t>
  </si>
  <si>
    <t>190</t>
  </si>
  <si>
    <t>-право аренды недвижимого имущества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</si>
  <si>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</si>
  <si>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</si>
  <si>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200</t>
  </si>
  <si>
    <t xml:space="preserve">Имущественные права по обязательствам из инвестиционных договоров </t>
  </si>
  <si>
    <t>210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</si>
  <si>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</si>
  <si>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</si>
  <si>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</si>
  <si>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Проектно-сметная документация</t>
  </si>
  <si>
    <t>240</t>
  </si>
  <si>
    <t>Иное имущество</t>
  </si>
  <si>
    <t>250</t>
  </si>
  <si>
    <t>Дебиторская задолженность, в том числе:</t>
  </si>
  <si>
    <t>260</t>
  </si>
  <si>
    <t xml:space="preserve">   -  средства, переданные профессиональным      участникам рынка ценных бумаг</t>
  </si>
  <si>
    <t>261</t>
  </si>
  <si>
    <t xml:space="preserve">   -  дебиторская задолженность по сделкам купли-продажи имущества</t>
  </si>
  <si>
    <t>262</t>
  </si>
  <si>
    <t xml:space="preserve">   -  дебиторская задолженность по процентному (купонному) доходу по банковским вкладам и ценным бумагам</t>
  </si>
  <si>
    <t>263</t>
  </si>
  <si>
    <t xml:space="preserve">   -  прочая дебиторская задолженность</t>
  </si>
  <si>
    <t>264</t>
  </si>
  <si>
    <t>Итого имущества: (строки 010+020+030+040+050+060+070+080+090+100+110+120+130+140+150+160+170+180+190+200+210+220+230+240+250+260)</t>
  </si>
  <si>
    <t>270</t>
  </si>
  <si>
    <t>Обязательства:</t>
  </si>
  <si>
    <t>Кредиторская задолженность</t>
  </si>
  <si>
    <t>300</t>
  </si>
  <si>
    <t>Резервы предстоящих расходов и платежей</t>
  </si>
  <si>
    <t>310</t>
  </si>
  <si>
    <t>Резерв для возмещения предстоящих расходов, связаных с доверительным управлением открытым паевым инвестиционным фондом</t>
  </si>
  <si>
    <t>320</t>
  </si>
  <si>
    <t>Итого сумма обязательств (строки 300+310+320)</t>
  </si>
  <si>
    <t>Стоимость чистых активов: (строки 270-строка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</si>
  <si>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</si>
  <si>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</si>
  <si>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Уполномоченное должностное лицо,</t>
  </si>
  <si>
    <t>ответственное за ведение бухгалтерского учета Фонда</t>
  </si>
  <si>
    <t>ОБ ИЗМЕНЕНИИ СТОИМОСТИ ЧИСТЫХ АКТИВОВ</t>
  </si>
  <si>
    <t xml:space="preserve">Открытого паевого инвестиционного фонда акций </t>
  </si>
  <si>
    <t>Причина изменения стоимости чистых активов</t>
  </si>
  <si>
    <t>Сумма (руб.)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</si>
  <si>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</si>
  <si>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</si>
  <si>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</si>
  <si>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фонда на инвестиционные паи других паевых инвестиционных фондов</t>
  </si>
  <si>
    <t>Обмен инвестиционных паев других паевых  инвестиционных фондов на инвестиционные паи данного инвестиционного фонда</t>
  </si>
  <si>
    <t>Выплата дохода от доверительного управления закртым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</si>
  <si>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</si>
  <si>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</si>
  <si>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ответственное за ведение</t>
  </si>
  <si>
    <t>бухгалтерского учета Фонда</t>
  </si>
  <si>
    <t xml:space="preserve"> - ОАО "Северсталь", 1-02-00143-А</t>
  </si>
  <si>
    <t>- ОАО "Сберегательный банк РФ", 10301481B</t>
  </si>
  <si>
    <t xml:space="preserve">                                                         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</si>
  <si>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                                 подпись</t>
  </si>
  <si>
    <t xml:space="preserve"> - ОАО Банк ВТБ", 10401000В</t>
  </si>
  <si>
    <t xml:space="preserve"> - ОАО "ММК", 1-03-00078-А</t>
  </si>
  <si>
    <t xml:space="preserve"> - ОАО "НОВАТЭК", 1-02-00268-Е</t>
  </si>
  <si>
    <t>- ОАО "Транснефть", 2-01-00206-А</t>
  </si>
  <si>
    <t xml:space="preserve"> - в ОАО АКБ "Башкомснаббанк"</t>
  </si>
  <si>
    <t xml:space="preserve"> - ОАО "Сберегательный банк РФ", 20301481B</t>
  </si>
  <si>
    <t>- ОАО "ОГК-5", 1-01-50077-А</t>
  </si>
  <si>
    <t>- ОАО "Новолипецкий МК", 1-01-00102-А</t>
  </si>
  <si>
    <t xml:space="preserve"> - ОАО "Банк ВТБ Северо-Запад"-ао, 10401000B</t>
  </si>
  <si>
    <t xml:space="preserve"> -ОАО "Полюс золото", 1-01-55192-E</t>
  </si>
  <si>
    <t xml:space="preserve"> - АКБ Русь-Банк (ЗАО), 40103073В</t>
  </si>
  <si>
    <t xml:space="preserve"> - Ярославская область об.2004г., RU31004YRS0</t>
  </si>
  <si>
    <t xml:space="preserve"> - Татфондбанк АИКБ, 40303058B</t>
  </si>
  <si>
    <t xml:space="preserve"> - ВолгаТелеком - облигации, ВТ-3, 4-45-00137-А</t>
  </si>
  <si>
    <t xml:space="preserve"> - ВолгаТелеком - облигации, ВТ-4, 4-46-00137-A</t>
  </si>
  <si>
    <t xml:space="preserve"> - ООО "Инпром", 4-0255534-Р</t>
  </si>
  <si>
    <t xml:space="preserve"> - ОАО "ОГК-3" - ао, 1-01-50079-A</t>
  </si>
  <si>
    <t>0,03/30.11.2010</t>
  </si>
  <si>
    <t>0,01/03.09.2013</t>
  </si>
  <si>
    <t>0,07/19.05.2009</t>
  </si>
  <si>
    <t>0,08/15.07.2010</t>
  </si>
  <si>
    <t>0,05/19.03.2009</t>
  </si>
  <si>
    <t>0,05/26.05.2009</t>
  </si>
  <si>
    <t xml:space="preserve"> -  ОАО "ОГК-5" - ао, 1-01-50077-A</t>
  </si>
  <si>
    <t>Уполномоченный представитель</t>
  </si>
  <si>
    <t>Уполномоченный представитель
ЗАО "Первый Специализированный Депозитарий"</t>
  </si>
  <si>
    <t xml:space="preserve">Уполномоченный представитель
ЗАО "Первый Специализированный Депозитарий"                </t>
  </si>
  <si>
    <t>Уполномоченный представитель  ЗАО "Первый Специализированный Депозитарий"</t>
  </si>
  <si>
    <t>Уполномоченный представитель  ЗАО "Первый Специализированный депозитарий"</t>
  </si>
  <si>
    <r>
      <t xml:space="preserve"> - в ОАО АКБ "Башкомснаббанк", </t>
    </r>
    <r>
      <rPr>
        <i/>
        <sz val="12"/>
        <rFont val="Times New Roman"/>
        <family val="1"/>
      </rPr>
      <t>Договор № 66-07 от 24.09.2008</t>
    </r>
  </si>
  <si>
    <r>
      <t xml:space="preserve"> - в ОАО АКБ "БАШКОМСНАББАНК", </t>
    </r>
    <r>
      <rPr>
        <i/>
        <sz val="12"/>
        <rFont val="Times New Roman"/>
        <family val="1"/>
      </rPr>
      <t>Договор № 66-07 от 24.09.2008</t>
    </r>
  </si>
  <si>
    <r>
      <t xml:space="preserve"> - в ОАО АКБ "Башкомснаббанк", </t>
    </r>
    <r>
      <rPr>
        <i/>
        <sz val="12"/>
        <rFont val="Times New Roman"/>
        <family val="1"/>
      </rPr>
      <t>Договор № 058-07 от 30.10.2007</t>
    </r>
  </si>
  <si>
    <t>ОАО "Сберегательный банк РФ" 10301481 В</t>
  </si>
  <si>
    <t xml:space="preserve">ЗАО "Первый специализированный депозитарий"                                                                                     </t>
  </si>
  <si>
    <t>________________</t>
  </si>
  <si>
    <t xml:space="preserve">                  ________________</t>
  </si>
  <si>
    <t>ЗАО "Первый специализированный депозитарий"                                                                                                                                ______________</t>
  </si>
  <si>
    <t xml:space="preserve">                                                                      ________________</t>
  </si>
  <si>
    <t>____________</t>
  </si>
  <si>
    <t>_____________</t>
  </si>
  <si>
    <t xml:space="preserve"> - ОАО "МГТС", 1-05-00083-А</t>
  </si>
  <si>
    <t>Наименование активов, по которым выявлено нарушение или несоответствие</t>
  </si>
  <si>
    <t xml:space="preserve"> - в ОАО "ИнвестКапиталБанке"</t>
  </si>
  <si>
    <t>- ОАО " МГТС", 1-05-00083-А</t>
  </si>
  <si>
    <t>Дата устранения нарушения или несоответст-вия</t>
  </si>
  <si>
    <t>- ОАО "МГТС", 1-05-00083-А</t>
  </si>
  <si>
    <t>- ОАО "Ростелеком" Д ,1-01-00124-А-0011D</t>
  </si>
  <si>
    <t xml:space="preserve"> -ОАО "Ростелеком" Д, 1-01-00124-А-0011D</t>
  </si>
  <si>
    <t>- ОАО "Башнефть", 2-01-00013-А</t>
  </si>
  <si>
    <t>Лицензия ФКЦБ России №21-000-1-00547 от 1 апреля 2008 г.</t>
  </si>
  <si>
    <t>Общество с ограниченной ответственностью  Управляющая компания "БКСБ"</t>
  </si>
  <si>
    <t>ООО УК "БКСБ"                                                                      _____________   А.А. Казанцев</t>
  </si>
  <si>
    <t xml:space="preserve">                                                                                                            подпись</t>
  </si>
  <si>
    <t>ООО УК "БКСБ"                                                                                                               _____________  А.А. Казанцев</t>
  </si>
  <si>
    <t>ООО УК "БКСБ"                                                                                                                                                                      _____________ А.А. Казанцев</t>
  </si>
  <si>
    <r>
      <t xml:space="preserve">Полное фирменное наименование управляющей компании: </t>
    </r>
    <r>
      <rPr>
        <b/>
        <i/>
        <sz val="12"/>
        <rFont val="Times New Roman"/>
        <family val="1"/>
      </rPr>
      <t>Общество с ограниченной ответственностью  Управляющая компания "БКСБ"</t>
    </r>
  </si>
  <si>
    <t>Общество с ограниченной ответственностью Управляющая компания "БКСБ"</t>
  </si>
  <si>
    <r>
      <t xml:space="preserve">Полное фирменное наименование управляющей компании:    </t>
    </r>
    <r>
      <rPr>
        <b/>
        <i/>
        <sz val="12"/>
        <rFont val="Times New Roman"/>
        <family val="1"/>
      </rPr>
      <t>Общество с ограниченной ответственностью  Управляющая компания "БКСБ"</t>
    </r>
  </si>
  <si>
    <t>ООО УК "БКСБ"                                                                                                                               __________________А.А. Казанцев</t>
  </si>
  <si>
    <t>Генеральный директор ООО УК "БКСБ"</t>
  </si>
  <si>
    <t>- ОАО "Иркутскэнерго", 1-01-00041-A</t>
  </si>
  <si>
    <t>Полное фирменное наименование управляющей компании:Общество с ограниченной ответственностью  Управляющая компания "БКСБ"</t>
  </si>
  <si>
    <t>ООО УК "БКСБ"                                                                                     _____________  А.А. Казанцев</t>
  </si>
  <si>
    <t xml:space="preserve">ЗАО "Первый специализированный депозитарий"                               _____________/_________________ </t>
  </si>
  <si>
    <t xml:space="preserve">ведение бухгалтерского учета фонда                                    _______________ М.М. Сагидуллина </t>
  </si>
  <si>
    <t>ведение бухгалтерского учета фонда                                                                        _______________М.М. Сагидуллина</t>
  </si>
  <si>
    <t>ведение бухгалтерского учета фонда                                                                                                                                    _______________М.М. Сагидуллина</t>
  </si>
  <si>
    <t>ведение бухгалтерского учета фонда                                                     _____________   М.М. Сагидуллина</t>
  </si>
  <si>
    <t>ведение бухгалтерского учета фонда                                                                                            _________________ М.М. Сагидуллина</t>
  </si>
  <si>
    <t>М.М. Сагидуллина</t>
  </si>
  <si>
    <t xml:space="preserve">                         А.А. Казанцев</t>
  </si>
  <si>
    <t xml:space="preserve">                        А.А. Казанцев</t>
  </si>
  <si>
    <t>Оценочная стоимость                  на предыдущий день</t>
  </si>
  <si>
    <t xml:space="preserve"> - ОАО "Транснефть", 2-01-00206-А</t>
  </si>
  <si>
    <t xml:space="preserve"> - ОАО "Ростелеком"А, 1-01-00124-А</t>
  </si>
  <si>
    <t>- ОАО "Ростелеком",1-01-00124-А</t>
  </si>
  <si>
    <t xml:space="preserve"> - ОАО НК" Роснефть", 1-02-00122-А</t>
  </si>
  <si>
    <t xml:space="preserve"> - ОАО "Иркут. Электросет.Комп. " 1-01-55459-Е </t>
  </si>
  <si>
    <t>- ОАО "Интер РАО ЕЭС" - оа, 1-03-33498-Е-004D</t>
  </si>
  <si>
    <t xml:space="preserve"> - ОАО "ИНТЕР РАО ЕЭС", 1-03-33498-Е-004D</t>
  </si>
  <si>
    <t xml:space="preserve"> - ОАО "Роснефть"А, 1-02-00122-А</t>
  </si>
  <si>
    <t>- ОАО "Полюс Золото", 1-01-55192-E</t>
  </si>
  <si>
    <t xml:space="preserve"> - ОАО "Иркут. Электросет.Комп. " 1-01-55459-Е</t>
  </si>
  <si>
    <t xml:space="preserve"> -  ОАО "Татнефть", 1-03-00161-А</t>
  </si>
  <si>
    <t>Оценочная стоимость                   на 29.03.2013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</si>
</sst>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0000"/>
    <numFmt numFmtId="168" formatCode="0.0000000"/>
    <numFmt numFmtId="169" formatCode="#,##0.00_р_."/>
    <numFmt numFmtId="170" formatCode="#,##0.0000"/>
    <numFmt numFmtId="171" formatCode="0_ ;[Red]\-0\ "/>
    <numFmt numFmtId="172" formatCode="#,##0_ ;[Red]\-#,##0\ "/>
    <numFmt numFmtId="173" formatCode="[$-FC19]d\ mmmm\ yyyy\ &quot;г.&quot;"/>
    <numFmt numFmtId="174" formatCode="dd/mm/yy;@"/>
    <numFmt numFmtId="175" formatCode="#,##0.00000"/>
    <numFmt numFmtId="176" formatCode="0.00000"/>
    <numFmt numFmtId="177" formatCode="0.000000"/>
    <numFmt numFmtId="178" formatCode="0.0000"/>
    <numFmt numFmtId="179" formatCode="#,##0.000000"/>
    <numFmt numFmtId="180" formatCode="0.0"/>
    <numFmt numFmtId="181" formatCode="#,##0.000"/>
    <numFmt numFmtId="182" formatCode="d\ mmm"/>
    <numFmt numFmtId="183" formatCode="[$€-2]\ ###,000_);[Red]\([$€-2]\ ###,000\)"/>
    <numFmt numFmtId="184" formatCode="0.000000000"/>
    <numFmt numFmtId="185" formatCode="#,##0.0"/>
    <numFmt numFmtId="186" formatCode="#,##0.00000000"/>
    <numFmt numFmtId="187" formatCode="0.000"/>
    <numFmt numFmtId="188" formatCode="0.00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i/>
      <sz val="12"/>
      <name val="Times New Roman"/>
      <family val="1"/>
    </font>
    <font>
      <sz val="8"/>
      <color indexed="8"/>
      <name val="Tahoma"/>
      <family val="2"/>
    </font>
    <font>
      <b/>
      <sz val="12"/>
      <color indexed="9"/>
      <name val="Times New Roman"/>
      <family val="1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right" wrapText="1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16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horizontal="right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49" fontId="4" fillId="0" borderId="2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4" fillId="0" borderId="2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1" fontId="4" fillId="0" borderId="0" xfId="0" applyNumberFormat="1" applyFont="1" applyAlignment="1">
      <alignment/>
    </xf>
    <xf numFmtId="0" fontId="4" fillId="0" borderId="21" xfId="0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vertical="top" wrapText="1"/>
    </xf>
    <xf numFmtId="172" fontId="4" fillId="0" borderId="0" xfId="0" applyNumberFormat="1" applyFont="1" applyAlignment="1">
      <alignment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7" fillId="17" borderId="0" xfId="0" applyNumberFormat="1" applyFont="1" applyFill="1" applyAlignment="1">
      <alignment/>
    </xf>
    <xf numFmtId="0" fontId="7" fillId="17" borderId="0" xfId="0" applyFont="1" applyFill="1" applyAlignment="1">
      <alignment/>
    </xf>
    <xf numFmtId="0" fontId="8" fillId="17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top" wrapText="1"/>
    </xf>
    <xf numFmtId="3" fontId="4" fillId="0" borderId="37" xfId="0" applyNumberFormat="1" applyFont="1" applyFill="1" applyBorder="1" applyAlignment="1">
      <alignment horizontal="right" vertical="center" wrapText="1"/>
    </xf>
    <xf numFmtId="0" fontId="4" fillId="18" borderId="0" xfId="0" applyFont="1" applyFill="1" applyAlignment="1">
      <alignment/>
    </xf>
    <xf numFmtId="3" fontId="4" fillId="18" borderId="0" xfId="0" applyNumberFormat="1" applyFont="1" applyFill="1" applyAlignment="1">
      <alignment/>
    </xf>
    <xf numFmtId="49" fontId="4" fillId="0" borderId="34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left" vertical="top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 wrapText="1"/>
    </xf>
    <xf numFmtId="3" fontId="10" fillId="5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40" xfId="0" applyFont="1" applyFill="1" applyBorder="1" applyAlignment="1">
      <alignment horizontal="center" vertical="top" wrapText="1"/>
    </xf>
    <xf numFmtId="14" fontId="4" fillId="0" borderId="41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9" fontId="3" fillId="0" borderId="46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39" xfId="0" applyNumberFormat="1" applyFont="1" applyFill="1" applyBorder="1" applyAlignment="1">
      <alignment horizontal="right" vertical="center" wrapText="1"/>
    </xf>
    <xf numFmtId="167" fontId="4" fillId="0" borderId="61" xfId="0" applyNumberFormat="1" applyFont="1" applyFill="1" applyBorder="1" applyAlignment="1">
      <alignment horizontal="right" vertical="center" wrapText="1"/>
    </xf>
    <xf numFmtId="167" fontId="4" fillId="0" borderId="23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49" fontId="3" fillId="0" borderId="36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2" fillId="5" borderId="0" xfId="0" applyFont="1" applyFill="1" applyBorder="1" applyAlignment="1">
      <alignment horizontal="right" vertical="top"/>
    </xf>
    <xf numFmtId="49" fontId="4" fillId="0" borderId="46" xfId="0" applyNumberFormat="1" applyFont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right" vertical="center" wrapText="1"/>
    </xf>
    <xf numFmtId="4" fontId="4" fillId="0" borderId="65" xfId="0" applyNumberFormat="1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3" fontId="4" fillId="0" borderId="69" xfId="0" applyNumberFormat="1" applyFont="1" applyBorder="1" applyAlignment="1">
      <alignment vertical="top" wrapText="1"/>
    </xf>
    <xf numFmtId="3" fontId="4" fillId="0" borderId="48" xfId="0" applyNumberFormat="1" applyFont="1" applyFill="1" applyBorder="1" applyAlignment="1">
      <alignment vertical="top" wrapText="1"/>
    </xf>
    <xf numFmtId="4" fontId="29" fillId="0" borderId="0" xfId="0" applyNumberFormat="1" applyFont="1" applyFill="1" applyAlignment="1">
      <alignment/>
    </xf>
    <xf numFmtId="4" fontId="4" fillId="0" borderId="37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4" fontId="11" fillId="19" borderId="0" xfId="0" applyNumberFormat="1" applyFont="1" applyFill="1" applyAlignment="1">
      <alignment/>
    </xf>
    <xf numFmtId="4" fontId="28" fillId="19" borderId="0" xfId="0" applyNumberFormat="1" applyFont="1" applyFill="1" applyAlignment="1">
      <alignment/>
    </xf>
    <xf numFmtId="181" fontId="31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0" fontId="4" fillId="19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/>
    </xf>
    <xf numFmtId="1" fontId="4" fillId="0" borderId="35" xfId="0" applyNumberFormat="1" applyFont="1" applyFill="1" applyBorder="1" applyAlignment="1">
      <alignment horizontal="right" vertical="top" wrapText="1"/>
    </xf>
    <xf numFmtId="1" fontId="4" fillId="0" borderId="49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/>
    </xf>
    <xf numFmtId="1" fontId="4" fillId="0" borderId="70" xfId="0" applyNumberFormat="1" applyFont="1" applyFill="1" applyBorder="1" applyAlignment="1">
      <alignment horizontal="right" vertical="top" wrapText="1"/>
    </xf>
    <xf numFmtId="1" fontId="4" fillId="0" borderId="51" xfId="0" applyNumberFormat="1" applyFont="1" applyFill="1" applyBorder="1" applyAlignment="1">
      <alignment horizontal="right" vertical="top" wrapText="1"/>
    </xf>
    <xf numFmtId="1" fontId="4" fillId="0" borderId="35" xfId="0" applyNumberFormat="1" applyFont="1" applyFill="1" applyBorder="1" applyAlignment="1">
      <alignment vertical="top" wrapText="1"/>
    </xf>
    <xf numFmtId="1" fontId="4" fillId="0" borderId="49" xfId="0" applyNumberFormat="1" applyFont="1" applyFill="1" applyBorder="1" applyAlignment="1">
      <alignment vertical="top" wrapText="1"/>
    </xf>
    <xf numFmtId="1" fontId="4" fillId="0" borderId="50" xfId="0" applyNumberFormat="1" applyFont="1" applyFill="1" applyBorder="1" applyAlignment="1">
      <alignment vertical="top" wrapText="1"/>
    </xf>
    <xf numFmtId="1" fontId="4" fillId="0" borderId="51" xfId="0" applyNumberFormat="1" applyFont="1" applyFill="1" applyBorder="1" applyAlignment="1">
      <alignment vertical="top" wrapText="1"/>
    </xf>
    <xf numFmtId="1" fontId="4" fillId="0" borderId="51" xfId="0" applyNumberFormat="1" applyFont="1" applyFill="1" applyBorder="1" applyAlignment="1">
      <alignment horizontal="right" vertical="top" wrapText="1"/>
    </xf>
    <xf numFmtId="1" fontId="4" fillId="20" borderId="51" xfId="0" applyNumberFormat="1" applyFont="1" applyFill="1" applyBorder="1" applyAlignment="1">
      <alignment vertical="top" wrapText="1"/>
    </xf>
    <xf numFmtId="1" fontId="4" fillId="0" borderId="23" xfId="0" applyNumberFormat="1" applyFont="1" applyFill="1" applyBorder="1" applyAlignment="1">
      <alignment horizontal="right" vertical="top" wrapText="1"/>
    </xf>
    <xf numFmtId="1" fontId="4" fillId="0" borderId="52" xfId="0" applyNumberFormat="1" applyFont="1" applyFill="1" applyBorder="1" applyAlignment="1">
      <alignment horizontal="right" vertical="top" wrapText="1"/>
    </xf>
    <xf numFmtId="1" fontId="4" fillId="0" borderId="71" xfId="0" applyNumberFormat="1" applyFont="1" applyFill="1" applyBorder="1" applyAlignment="1">
      <alignment horizontal="right" vertical="top" wrapText="1"/>
    </xf>
    <xf numFmtId="1" fontId="4" fillId="0" borderId="72" xfId="0" applyNumberFormat="1" applyFont="1" applyFill="1" applyBorder="1" applyAlignment="1">
      <alignment horizontal="center" vertical="top" wrapText="1"/>
    </xf>
    <xf numFmtId="1" fontId="4" fillId="0" borderId="60" xfId="0" applyNumberFormat="1" applyFont="1" applyFill="1" applyBorder="1" applyAlignment="1">
      <alignment horizontal="center" vertical="top" wrapText="1"/>
    </xf>
    <xf numFmtId="1" fontId="4" fillId="0" borderId="73" xfId="0" applyNumberFormat="1" applyFont="1" applyFill="1" applyBorder="1" applyAlignment="1">
      <alignment horizontal="right" vertical="top" wrapText="1"/>
    </xf>
    <xf numFmtId="1" fontId="4" fillId="0" borderId="53" xfId="0" applyNumberFormat="1" applyFont="1" applyFill="1" applyBorder="1" applyAlignment="1">
      <alignment horizontal="right" vertical="top" wrapText="1"/>
    </xf>
    <xf numFmtId="1" fontId="4" fillId="0" borderId="74" xfId="0" applyNumberFormat="1" applyFont="1" applyFill="1" applyBorder="1" applyAlignment="1">
      <alignment horizontal="center" vertical="top" wrapText="1"/>
    </xf>
    <xf numFmtId="1" fontId="4" fillId="0" borderId="46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60" xfId="0" applyNumberFormat="1" applyFont="1" applyFill="1" applyBorder="1" applyAlignment="1">
      <alignment horizontal="right" vertical="top" wrapText="1"/>
    </xf>
    <xf numFmtId="1" fontId="4" fillId="0" borderId="45" xfId="0" applyNumberFormat="1" applyFont="1" applyFill="1" applyBorder="1" applyAlignment="1">
      <alignment horizontal="right" vertical="top" wrapText="1"/>
    </xf>
    <xf numFmtId="1" fontId="4" fillId="0" borderId="74" xfId="0" applyNumberFormat="1" applyFont="1" applyFill="1" applyBorder="1" applyAlignment="1">
      <alignment horizontal="right" vertical="top" wrapText="1"/>
    </xf>
    <xf numFmtId="1" fontId="4" fillId="0" borderId="46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37" xfId="0" applyNumberFormat="1" applyFont="1" applyFill="1" applyBorder="1" applyAlignment="1">
      <alignment horizontal="right" vertical="top" wrapText="1"/>
    </xf>
    <xf numFmtId="1" fontId="4" fillId="0" borderId="37" xfId="0" applyNumberFormat="1" applyFont="1" applyFill="1" applyBorder="1" applyAlignment="1">
      <alignment vertical="top" wrapText="1"/>
    </xf>
    <xf numFmtId="1" fontId="4" fillId="0" borderId="69" xfId="0" applyNumberFormat="1" applyFont="1" applyFill="1" applyBorder="1" applyAlignment="1">
      <alignment horizontal="right" vertical="top" wrapText="1"/>
    </xf>
    <xf numFmtId="1" fontId="4" fillId="0" borderId="25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Fill="1" applyBorder="1" applyAlignment="1">
      <alignment horizontal="right" vertical="top" wrapText="1"/>
    </xf>
    <xf numFmtId="1" fontId="4" fillId="0" borderId="21" xfId="0" applyNumberFormat="1" applyFont="1" applyFill="1" applyBorder="1" applyAlignment="1">
      <alignment vertical="top" wrapText="1"/>
    </xf>
    <xf numFmtId="1" fontId="4" fillId="0" borderId="21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 wrapText="1"/>
    </xf>
    <xf numFmtId="1" fontId="3" fillId="0" borderId="50" xfId="0" applyNumberFormat="1" applyFont="1" applyFill="1" applyBorder="1" applyAlignment="1">
      <alignment horizontal="right" vertical="center" wrapText="1"/>
    </xf>
    <xf numFmtId="1" fontId="4" fillId="0" borderId="35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right" vertical="center" wrapText="1"/>
    </xf>
    <xf numFmtId="1" fontId="4" fillId="0" borderId="71" xfId="0" applyNumberFormat="1" applyFont="1" applyFill="1" applyBorder="1" applyAlignment="1">
      <alignment horizontal="right" vertical="center" wrapText="1"/>
    </xf>
    <xf numFmtId="1" fontId="3" fillId="0" borderId="70" xfId="0" applyNumberFormat="1" applyFont="1" applyFill="1" applyBorder="1" applyAlignment="1">
      <alignment horizontal="right" vertical="center" wrapText="1"/>
    </xf>
    <xf numFmtId="1" fontId="4" fillId="0" borderId="37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/>
    </xf>
    <xf numFmtId="1" fontId="3" fillId="19" borderId="37" xfId="0" applyNumberFormat="1" applyFont="1" applyFill="1" applyBorder="1" applyAlignment="1">
      <alignment horizontal="right" vertical="center" wrapText="1"/>
    </xf>
    <xf numFmtId="1" fontId="4" fillId="0" borderId="37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3" fillId="0" borderId="37" xfId="0" applyNumberFormat="1" applyFont="1" applyFill="1" applyBorder="1" applyAlignment="1">
      <alignment horizontal="right" vertical="center" wrapText="1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 wrapText="1"/>
    </xf>
    <xf numFmtId="168" fontId="4" fillId="0" borderId="61" xfId="0" applyNumberFormat="1" applyFont="1" applyFill="1" applyBorder="1" applyAlignment="1">
      <alignment horizontal="right" vertical="center" wrapText="1"/>
    </xf>
    <xf numFmtId="168" fontId="4" fillId="0" borderId="61" xfId="0" applyNumberFormat="1" applyFont="1" applyFill="1" applyBorder="1" applyAlignment="1">
      <alignment horizontal="right" vertical="top" wrapText="1"/>
    </xf>
    <xf numFmtId="1" fontId="4" fillId="0" borderId="64" xfId="0" applyNumberFormat="1" applyFont="1" applyFill="1" applyBorder="1" applyAlignment="1">
      <alignment horizontal="right" vertical="top" wrapText="1"/>
    </xf>
    <xf numFmtId="2" fontId="4" fillId="0" borderId="48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 horizontal="right"/>
    </xf>
    <xf numFmtId="2" fontId="4" fillId="0" borderId="51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 horizontal="right"/>
    </xf>
    <xf numFmtId="2" fontId="4" fillId="0" borderId="48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46" xfId="0" applyNumberFormat="1" applyFont="1" applyFill="1" applyBorder="1" applyAlignment="1">
      <alignment horizontal="right"/>
    </xf>
    <xf numFmtId="2" fontId="4" fillId="0" borderId="46" xfId="0" applyNumberFormat="1" applyFont="1" applyFill="1" applyBorder="1" applyAlignment="1">
      <alignment horizontal="center"/>
    </xf>
    <xf numFmtId="2" fontId="4" fillId="0" borderId="51" xfId="43" applyNumberFormat="1" applyFont="1" applyFill="1" applyBorder="1" applyAlignment="1">
      <alignment horizontal="right"/>
    </xf>
    <xf numFmtId="2" fontId="4" fillId="0" borderId="53" xfId="0" applyNumberFormat="1" applyFont="1" applyFill="1" applyBorder="1" applyAlignment="1">
      <alignment horizontal="right" vertical="center"/>
    </xf>
    <xf numFmtId="168" fontId="4" fillId="0" borderId="51" xfId="0" applyNumberFormat="1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" fontId="4" fillId="0" borderId="75" xfId="0" applyNumberFormat="1" applyFont="1" applyFill="1" applyBorder="1" applyAlignment="1">
      <alignment horizontal="right" vertical="top" wrapText="1"/>
    </xf>
    <xf numFmtId="1" fontId="4" fillId="0" borderId="67" xfId="0" applyNumberFormat="1" applyFont="1" applyFill="1" applyBorder="1" applyAlignment="1">
      <alignment horizontal="right" vertical="top" wrapText="1"/>
    </xf>
    <xf numFmtId="1" fontId="4" fillId="0" borderId="76" xfId="0" applyNumberFormat="1" applyFont="1" applyFill="1" applyBorder="1" applyAlignment="1">
      <alignment horizontal="right" vertical="top" wrapText="1"/>
    </xf>
    <xf numFmtId="1" fontId="4" fillId="0" borderId="4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1" fontId="4" fillId="0" borderId="77" xfId="0" applyNumberFormat="1" applyFont="1" applyFill="1" applyBorder="1" applyAlignment="1">
      <alignment horizontal="right" vertical="top" wrapText="1"/>
    </xf>
    <xf numFmtId="1" fontId="4" fillId="0" borderId="60" xfId="0" applyNumberFormat="1" applyFont="1" applyFill="1" applyBorder="1" applyAlignment="1">
      <alignment horizontal="righ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top" wrapText="1"/>
    </xf>
    <xf numFmtId="1" fontId="4" fillId="0" borderId="23" xfId="0" applyNumberFormat="1" applyFont="1" applyFill="1" applyBorder="1" applyAlignment="1">
      <alignment horizontal="right" vertical="top" wrapText="1"/>
    </xf>
    <xf numFmtId="1" fontId="4" fillId="0" borderId="52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right" vertical="top" wrapText="1"/>
    </xf>
    <xf numFmtId="1" fontId="4" fillId="0" borderId="69" xfId="0" applyNumberFormat="1" applyFont="1" applyFill="1" applyBorder="1" applyAlignment="1">
      <alignment horizontal="right" vertical="top" wrapText="1"/>
    </xf>
    <xf numFmtId="1" fontId="4" fillId="0" borderId="71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19" borderId="10" xfId="0" applyNumberFormat="1" applyFont="1" applyFill="1" applyBorder="1" applyAlignment="1">
      <alignment horizontal="right" vertical="top" wrapText="1"/>
    </xf>
    <xf numFmtId="1" fontId="4" fillId="19" borderId="19" xfId="0" applyNumberFormat="1" applyFont="1" applyFill="1" applyBorder="1" applyAlignment="1">
      <alignment horizontal="right" vertical="top" wrapText="1"/>
    </xf>
    <xf numFmtId="1" fontId="4" fillId="19" borderId="10" xfId="0" applyNumberFormat="1" applyFont="1" applyFill="1" applyBorder="1" applyAlignment="1">
      <alignment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horizontal="center" vertical="top" wrapText="1"/>
    </xf>
    <xf numFmtId="1" fontId="4" fillId="19" borderId="78" xfId="0" applyNumberFormat="1" applyFont="1" applyFill="1" applyBorder="1" applyAlignment="1">
      <alignment vertical="top" wrapText="1"/>
    </xf>
    <xf numFmtId="1" fontId="4" fillId="19" borderId="32" xfId="0" applyNumberFormat="1" applyFont="1" applyFill="1" applyBorder="1" applyAlignment="1">
      <alignment vertical="top" wrapText="1"/>
    </xf>
    <xf numFmtId="1" fontId="4" fillId="0" borderId="78" xfId="0" applyNumberFormat="1" applyFont="1" applyFill="1" applyBorder="1" applyAlignment="1">
      <alignment vertical="top" wrapText="1"/>
    </xf>
    <xf numFmtId="1" fontId="4" fillId="0" borderId="32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4" fontId="3" fillId="0" borderId="45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justify" wrapText="1"/>
    </xf>
    <xf numFmtId="0" fontId="4" fillId="0" borderId="45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right" vertical="center"/>
    </xf>
    <xf numFmtId="2" fontId="4" fillId="0" borderId="7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64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left" wrapText="1"/>
    </xf>
    <xf numFmtId="49" fontId="4" fillId="0" borderId="50" xfId="0" applyNumberFormat="1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left" wrapText="1"/>
    </xf>
    <xf numFmtId="0" fontId="4" fillId="0" borderId="29" xfId="0" applyNumberFormat="1" applyFont="1" applyFill="1" applyBorder="1" applyAlignment="1">
      <alignment horizontal="left" wrapText="1"/>
    </xf>
    <xf numFmtId="0" fontId="4" fillId="0" borderId="50" xfId="0" applyNumberFormat="1" applyFont="1" applyFill="1" applyBorder="1" applyAlignment="1">
      <alignment horizontal="left" wrapText="1"/>
    </xf>
    <xf numFmtId="0" fontId="4" fillId="0" borderId="64" xfId="0" applyNumberFormat="1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/>
    </xf>
    <xf numFmtId="2" fontId="4" fillId="0" borderId="29" xfId="0" applyNumberFormat="1" applyFont="1" applyFill="1" applyBorder="1" applyAlignment="1">
      <alignment horizontal="right"/>
    </xf>
    <xf numFmtId="2" fontId="4" fillId="0" borderId="64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168" fontId="4" fillId="0" borderId="29" xfId="0" applyNumberFormat="1" applyFont="1" applyFill="1" applyBorder="1" applyAlignment="1">
      <alignment horizontal="right"/>
    </xf>
    <xf numFmtId="168" fontId="4" fillId="0" borderId="64" xfId="0" applyNumberFormat="1" applyFont="1" applyFill="1" applyBorder="1" applyAlignment="1">
      <alignment horizontal="right"/>
    </xf>
    <xf numFmtId="2" fontId="4" fillId="0" borderId="58" xfId="0" applyNumberFormat="1" applyFont="1" applyFill="1" applyBorder="1" applyAlignment="1">
      <alignment horizontal="right"/>
    </xf>
    <xf numFmtId="2" fontId="4" fillId="0" borderId="80" xfId="0" applyNumberFormat="1" applyFont="1" applyFill="1" applyBorder="1" applyAlignment="1">
      <alignment horizontal="right"/>
    </xf>
    <xf numFmtId="2" fontId="4" fillId="0" borderId="29" xfId="43" applyNumberFormat="1" applyFont="1" applyFill="1" applyBorder="1" applyAlignment="1">
      <alignment horizontal="right"/>
    </xf>
    <xf numFmtId="2" fontId="4" fillId="0" borderId="64" xfId="43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2" fontId="4" fillId="0" borderId="5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right"/>
    </xf>
    <xf numFmtId="2" fontId="4" fillId="0" borderId="79" xfId="0" applyNumberFormat="1" applyFont="1" applyFill="1" applyBorder="1" applyAlignment="1">
      <alignment horizontal="right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2" fontId="4" fillId="0" borderId="5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 wrapText="1"/>
    </xf>
    <xf numFmtId="49" fontId="4" fillId="0" borderId="69" xfId="0" applyNumberFormat="1" applyFont="1" applyFill="1" applyBorder="1" applyAlignment="1">
      <alignment horizontal="left" wrapText="1"/>
    </xf>
    <xf numFmtId="49" fontId="4" fillId="0" borderId="54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left" wrapText="1"/>
    </xf>
    <xf numFmtId="49" fontId="4" fillId="0" borderId="79" xfId="0" applyNumberFormat="1" applyFont="1" applyFill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29" xfId="0" applyNumberFormat="1" applyFont="1" applyFill="1" applyBorder="1" applyAlignment="1">
      <alignment/>
    </xf>
    <xf numFmtId="2" fontId="4" fillId="0" borderId="64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82" xfId="0" applyNumberFormat="1" applyFont="1" applyFill="1" applyBorder="1" applyAlignment="1">
      <alignment/>
    </xf>
    <xf numFmtId="2" fontId="4" fillId="0" borderId="8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view="pageBreakPreview" zoomScale="63" zoomScaleSheetLayoutView="63" workbookViewId="0" topLeftCell="A85">
      <selection activeCell="D104" sqref="D104:D105"/>
    </sheetView>
  </sheetViews>
  <sheetFormatPr defaultColWidth="9.125" defaultRowHeight="12.75"/>
  <cols>
    <col min="1" max="1" width="56.50390625" style="55" customWidth="1"/>
    <col min="2" max="2" width="5.625" style="55" customWidth="1"/>
    <col min="3" max="3" width="17.875" style="55" customWidth="1"/>
    <col min="4" max="4" width="27.125" style="15" customWidth="1"/>
    <col min="5" max="16384" width="9.125" style="55" customWidth="1"/>
  </cols>
  <sheetData>
    <row r="1" spans="1:4" ht="15">
      <c r="A1" s="354" t="s">
        <v>26</v>
      </c>
      <c r="B1" s="354"/>
      <c r="C1" s="354"/>
      <c r="D1" s="354"/>
    </row>
    <row r="2" spans="1:4" ht="15">
      <c r="A2" s="354" t="s">
        <v>30</v>
      </c>
      <c r="B2" s="354"/>
      <c r="C2" s="354"/>
      <c r="D2" s="354"/>
    </row>
    <row r="3" spans="1:4" ht="15">
      <c r="A3" s="355" t="s">
        <v>67</v>
      </c>
      <c r="B3" s="355"/>
      <c r="C3" s="355"/>
      <c r="D3" s="355"/>
    </row>
    <row r="4" spans="1:4" ht="15">
      <c r="A4" s="355" t="s">
        <v>256</v>
      </c>
      <c r="B4" s="355"/>
      <c r="C4" s="355"/>
      <c r="D4" s="355"/>
    </row>
    <row r="5" ht="16.5" customHeight="1"/>
    <row r="6" spans="1:14" s="63" customFormat="1" ht="15" customHeight="1">
      <c r="A6" s="49" t="s">
        <v>217</v>
      </c>
      <c r="C6" s="63" t="s">
        <v>218</v>
      </c>
      <c r="D6" s="20"/>
      <c r="E6" s="64"/>
      <c r="F6" s="64"/>
      <c r="G6" s="64"/>
      <c r="N6" s="65"/>
    </row>
    <row r="7" spans="1:14" s="63" customFormat="1" ht="14.25" customHeight="1">
      <c r="A7" s="63" t="s">
        <v>219</v>
      </c>
      <c r="C7" s="63" t="s">
        <v>293</v>
      </c>
      <c r="D7" s="20"/>
      <c r="E7" s="64"/>
      <c r="F7" s="64"/>
      <c r="G7" s="64"/>
      <c r="N7" s="65"/>
    </row>
    <row r="8" spans="1:5" ht="14.25" customHeight="1">
      <c r="A8" s="49" t="s">
        <v>281</v>
      </c>
      <c r="B8" s="66"/>
      <c r="C8" s="66"/>
      <c r="D8" s="166"/>
      <c r="E8" s="66"/>
    </row>
    <row r="9" ht="15" hidden="1">
      <c r="A9" s="67"/>
    </row>
    <row r="10" ht="15">
      <c r="A10" s="67" t="s">
        <v>454</v>
      </c>
    </row>
    <row r="11" spans="1:4" ht="22.5" customHeight="1" thickBot="1">
      <c r="A11" s="68">
        <f>СЧА!D12</f>
        <v>41362</v>
      </c>
      <c r="D11" s="15" t="s">
        <v>106</v>
      </c>
    </row>
    <row r="12" spans="1:4" ht="15">
      <c r="A12" s="356" t="s">
        <v>0</v>
      </c>
      <c r="B12" s="69" t="s">
        <v>1</v>
      </c>
      <c r="C12" s="69" t="s">
        <v>3</v>
      </c>
      <c r="D12" s="167" t="s">
        <v>3</v>
      </c>
    </row>
    <row r="13" spans="1:4" ht="15.75" thickBot="1">
      <c r="A13" s="357"/>
      <c r="B13" s="70" t="s">
        <v>2</v>
      </c>
      <c r="C13" s="70" t="s">
        <v>29</v>
      </c>
      <c r="D13" s="168">
        <f>СЧА!D12</f>
        <v>41362</v>
      </c>
    </row>
    <row r="14" spans="1:4" ht="15.75" thickBot="1">
      <c r="A14" s="71">
        <v>1</v>
      </c>
      <c r="B14" s="72">
        <v>2</v>
      </c>
      <c r="C14" s="72">
        <v>3</v>
      </c>
      <c r="D14" s="105">
        <v>4</v>
      </c>
    </row>
    <row r="15" spans="1:4" ht="15" customHeight="1">
      <c r="A15" s="73" t="s">
        <v>27</v>
      </c>
      <c r="B15" s="74"/>
      <c r="C15" s="246"/>
      <c r="D15" s="247"/>
    </row>
    <row r="16" spans="1:4" ht="15">
      <c r="A16" s="73" t="s">
        <v>4</v>
      </c>
      <c r="B16" s="75" t="s">
        <v>36</v>
      </c>
      <c r="C16" s="271">
        <v>516</v>
      </c>
      <c r="D16" s="272">
        <f>D18</f>
        <v>144.88355</v>
      </c>
    </row>
    <row r="17" spans="1:4" ht="15">
      <c r="A17" s="73" t="s">
        <v>5</v>
      </c>
      <c r="B17" s="75"/>
      <c r="C17" s="271"/>
      <c r="D17" s="272"/>
    </row>
    <row r="18" spans="1:4" ht="15">
      <c r="A18" s="73" t="s">
        <v>6</v>
      </c>
      <c r="B18" s="75" t="s">
        <v>37</v>
      </c>
      <c r="C18" s="271">
        <v>516</v>
      </c>
      <c r="D18" s="272">
        <f>'Спр. о стоим. активов'!C13</f>
        <v>144.88355</v>
      </c>
    </row>
    <row r="19" spans="1:4" ht="15">
      <c r="A19" s="73" t="s">
        <v>446</v>
      </c>
      <c r="B19" s="75"/>
      <c r="C19" s="271">
        <v>0</v>
      </c>
      <c r="D19" s="272">
        <v>0</v>
      </c>
    </row>
    <row r="20" spans="1:4" ht="18" customHeight="1">
      <c r="A20" s="73" t="s">
        <v>408</v>
      </c>
      <c r="B20" s="75"/>
      <c r="C20" s="271"/>
      <c r="D20" s="272"/>
    </row>
    <row r="21" spans="1:4" ht="15">
      <c r="A21" s="73" t="s">
        <v>7</v>
      </c>
      <c r="B21" s="75" t="s">
        <v>38</v>
      </c>
      <c r="C21" s="271"/>
      <c r="D21" s="272"/>
    </row>
    <row r="22" spans="1:4" ht="13.5" customHeight="1">
      <c r="A22" s="73" t="s">
        <v>8</v>
      </c>
      <c r="B22" s="75" t="s">
        <v>39</v>
      </c>
      <c r="C22" s="271">
        <v>0</v>
      </c>
      <c r="D22" s="272">
        <v>0</v>
      </c>
    </row>
    <row r="23" spans="1:4" ht="15">
      <c r="A23" s="73" t="s">
        <v>5</v>
      </c>
      <c r="B23" s="75"/>
      <c r="C23" s="271"/>
      <c r="D23" s="272"/>
    </row>
    <row r="24" spans="1:4" ht="15">
      <c r="A24" s="73" t="s">
        <v>6</v>
      </c>
      <c r="B24" s="75" t="s">
        <v>40</v>
      </c>
      <c r="C24" s="271">
        <v>0</v>
      </c>
      <c r="D24" s="272">
        <v>0</v>
      </c>
    </row>
    <row r="25" spans="1:4" ht="0" customHeight="1" hidden="1">
      <c r="A25" s="73" t="s">
        <v>435</v>
      </c>
      <c r="B25" s="75"/>
      <c r="C25" s="271"/>
      <c r="D25" s="273" t="s">
        <v>181</v>
      </c>
    </row>
    <row r="26" spans="1:4" ht="30.75" hidden="1">
      <c r="A26" s="73" t="s">
        <v>433</v>
      </c>
      <c r="B26" s="75"/>
      <c r="C26" s="271"/>
      <c r="D26" s="272"/>
    </row>
    <row r="27" spans="1:4" ht="15">
      <c r="A27" s="73" t="s">
        <v>7</v>
      </c>
      <c r="B27" s="75" t="s">
        <v>41</v>
      </c>
      <c r="C27" s="271"/>
      <c r="D27" s="272"/>
    </row>
    <row r="28" spans="1:4" ht="33" customHeight="1">
      <c r="A28" s="76" t="s">
        <v>189</v>
      </c>
      <c r="B28" s="77" t="s">
        <v>42</v>
      </c>
      <c r="C28" s="274">
        <v>0</v>
      </c>
      <c r="D28" s="275">
        <f>D30</f>
        <v>29439.18173</v>
      </c>
    </row>
    <row r="29" spans="1:4" ht="18" customHeight="1">
      <c r="A29" s="73" t="s">
        <v>5</v>
      </c>
      <c r="B29" s="75"/>
      <c r="C29" s="271"/>
      <c r="D29" s="272"/>
    </row>
    <row r="30" spans="1:4" ht="19.5" customHeight="1">
      <c r="A30" s="73" t="s">
        <v>9</v>
      </c>
      <c r="B30" s="75" t="s">
        <v>43</v>
      </c>
      <c r="C30" s="271">
        <v>0</v>
      </c>
      <c r="D30" s="272">
        <f>'Спр. о стоим. активов'!C25</f>
        <v>29439.18173</v>
      </c>
    </row>
    <row r="31" spans="1:4" ht="15" customHeight="1">
      <c r="A31" s="78" t="s">
        <v>5</v>
      </c>
      <c r="B31" s="77"/>
      <c r="C31" s="271"/>
      <c r="D31" s="272"/>
    </row>
    <row r="32" spans="1:4" ht="15" customHeight="1">
      <c r="A32" s="79" t="s">
        <v>436</v>
      </c>
      <c r="B32" s="82"/>
      <c r="C32" s="276">
        <v>0</v>
      </c>
      <c r="D32" s="277">
        <f>'Спр. о стоим. активов'!C41</f>
        <v>2963.1</v>
      </c>
    </row>
    <row r="33" spans="1:5" ht="15" customHeight="1">
      <c r="A33" s="79" t="s">
        <v>233</v>
      </c>
      <c r="B33" s="80"/>
      <c r="C33" s="278">
        <v>0</v>
      </c>
      <c r="D33" s="279">
        <f>'Спр. о стоим. активов'!C43</f>
        <v>3377.127</v>
      </c>
      <c r="E33" s="81"/>
    </row>
    <row r="34" spans="1:4" ht="0.75" customHeight="1" hidden="1">
      <c r="A34" s="79" t="s">
        <v>412</v>
      </c>
      <c r="B34" s="80"/>
      <c r="C34" s="278"/>
      <c r="D34" s="279"/>
    </row>
    <row r="35" spans="1:4" ht="15" customHeight="1">
      <c r="A35" s="79" t="s">
        <v>234</v>
      </c>
      <c r="B35" s="80"/>
      <c r="C35" s="278">
        <v>0</v>
      </c>
      <c r="D35" s="279">
        <f>'Спр. о стоим. активов'!C45</f>
        <v>2541.44</v>
      </c>
    </row>
    <row r="36" spans="1:4" ht="15" customHeight="1">
      <c r="A36" s="79" t="s">
        <v>235</v>
      </c>
      <c r="B36" s="80"/>
      <c r="C36" s="278">
        <v>0</v>
      </c>
      <c r="D36" s="279">
        <f>'Спр. о стоим. активов'!C46</f>
        <v>3408.6</v>
      </c>
    </row>
    <row r="37" spans="1:4" ht="14.25" customHeight="1">
      <c r="A37" s="79" t="s">
        <v>427</v>
      </c>
      <c r="B37" s="80"/>
      <c r="C37" s="278">
        <v>0</v>
      </c>
      <c r="D37" s="279">
        <f>'Спр. о стоим. активов'!C50</f>
        <v>1740.11435</v>
      </c>
    </row>
    <row r="38" spans="1:4" ht="15" customHeight="1">
      <c r="A38" s="79" t="s">
        <v>484</v>
      </c>
      <c r="B38" s="80"/>
      <c r="C38" s="278">
        <v>0</v>
      </c>
      <c r="D38" s="279">
        <f>'Спр. о стоим. активов'!C53</f>
        <v>1749.3735</v>
      </c>
    </row>
    <row r="39" spans="1:4" ht="15" customHeight="1">
      <c r="A39" s="79" t="s">
        <v>477</v>
      </c>
      <c r="B39" s="82"/>
      <c r="C39" s="276">
        <v>0</v>
      </c>
      <c r="D39" s="277">
        <f>'Спр. о стоим. активов'!C63</f>
        <v>2818.242</v>
      </c>
    </row>
    <row r="40" spans="1:4" ht="15" customHeight="1">
      <c r="A40" s="78" t="s">
        <v>478</v>
      </c>
      <c r="B40" s="74"/>
      <c r="C40" s="271">
        <v>0</v>
      </c>
      <c r="D40" s="272">
        <f>'Спр. о стоим. активов'!C57</f>
        <v>2317.0752</v>
      </c>
    </row>
    <row r="41" spans="1:4" ht="15" customHeight="1">
      <c r="A41" s="78" t="s">
        <v>280</v>
      </c>
      <c r="B41" s="74"/>
      <c r="C41" s="271">
        <v>0</v>
      </c>
      <c r="D41" s="272">
        <f>'Спр. о стоим. активов'!C51</f>
        <v>1614.4098</v>
      </c>
    </row>
    <row r="42" spans="1:4" ht="15" customHeight="1">
      <c r="A42" s="78" t="s">
        <v>487</v>
      </c>
      <c r="B42" s="74"/>
      <c r="C42" s="271">
        <v>0</v>
      </c>
      <c r="D42" s="272">
        <f>'Спр. о стоим. активов'!C52</f>
        <v>1582.72246</v>
      </c>
    </row>
    <row r="43" spans="1:4" ht="15" customHeight="1">
      <c r="A43" s="79" t="s">
        <v>10</v>
      </c>
      <c r="B43" s="74" t="s">
        <v>44</v>
      </c>
      <c r="C43" s="271"/>
      <c r="D43" s="272"/>
    </row>
    <row r="44" spans="1:4" ht="32.25" customHeight="1">
      <c r="A44" s="79" t="s">
        <v>190</v>
      </c>
      <c r="B44" s="77" t="s">
        <v>45</v>
      </c>
      <c r="C44" s="274">
        <v>32707</v>
      </c>
      <c r="D44" s="280">
        <f>'Спр. о стоим. активов'!C85</f>
        <v>0</v>
      </c>
    </row>
    <row r="45" spans="1:4" ht="15">
      <c r="A45" s="78" t="s">
        <v>5</v>
      </c>
      <c r="B45" s="74"/>
      <c r="C45" s="271"/>
      <c r="D45" s="272"/>
    </row>
    <row r="46" spans="1:4" ht="15" customHeight="1">
      <c r="A46" s="78" t="s">
        <v>9</v>
      </c>
      <c r="B46" s="74" t="s">
        <v>46</v>
      </c>
      <c r="C46" s="271">
        <v>32707</v>
      </c>
      <c r="D46" s="272">
        <f>'Спр. о стоим. активов'!C91+'Спр. о стоим. активов'!C116</f>
        <v>0</v>
      </c>
    </row>
    <row r="47" spans="1:4" ht="15" customHeight="1">
      <c r="A47" s="79" t="s">
        <v>234</v>
      </c>
      <c r="B47" s="80"/>
      <c r="C47" s="278">
        <v>2742</v>
      </c>
      <c r="D47" s="279">
        <v>0</v>
      </c>
    </row>
    <row r="48" spans="1:4" ht="15" customHeight="1">
      <c r="A48" s="79" t="s">
        <v>427</v>
      </c>
      <c r="B48" s="80"/>
      <c r="C48" s="278">
        <v>2004</v>
      </c>
      <c r="D48" s="279">
        <v>0</v>
      </c>
    </row>
    <row r="49" spans="1:5" ht="18" customHeight="1">
      <c r="A49" s="79" t="s">
        <v>233</v>
      </c>
      <c r="B49" s="80"/>
      <c r="C49" s="278">
        <v>3611</v>
      </c>
      <c r="D49" s="279">
        <v>0</v>
      </c>
      <c r="E49" s="81"/>
    </row>
    <row r="50" spans="1:5" ht="15" customHeight="1" hidden="1">
      <c r="A50" s="79" t="s">
        <v>250</v>
      </c>
      <c r="B50" s="80"/>
      <c r="C50" s="278"/>
      <c r="D50" s="279"/>
      <c r="E50" s="81"/>
    </row>
    <row r="51" spans="1:5" ht="15" customHeight="1" hidden="1">
      <c r="A51" s="79" t="s">
        <v>264</v>
      </c>
      <c r="B51" s="80"/>
      <c r="C51" s="278"/>
      <c r="D51" s="279"/>
      <c r="E51" s="81"/>
    </row>
    <row r="52" spans="1:4" ht="16.5" customHeight="1">
      <c r="A52" s="79" t="s">
        <v>235</v>
      </c>
      <c r="B52" s="80"/>
      <c r="C52" s="278">
        <v>3651</v>
      </c>
      <c r="D52" s="279">
        <v>0</v>
      </c>
    </row>
    <row r="53" spans="1:4" ht="15" customHeight="1" hidden="1">
      <c r="A53" s="79" t="s">
        <v>405</v>
      </c>
      <c r="B53" s="80"/>
      <c r="C53" s="278"/>
      <c r="D53" s="281"/>
    </row>
    <row r="54" spans="1:4" ht="15" customHeight="1" hidden="1">
      <c r="A54" s="79" t="s">
        <v>400</v>
      </c>
      <c r="B54" s="80"/>
      <c r="C54" s="278"/>
      <c r="D54" s="279">
        <v>0</v>
      </c>
    </row>
    <row r="55" spans="1:4" ht="15" customHeight="1" hidden="1">
      <c r="A55" s="79" t="s">
        <v>280</v>
      </c>
      <c r="B55" s="80"/>
      <c r="C55" s="278"/>
      <c r="D55" s="279"/>
    </row>
    <row r="56" spans="1:4" ht="15" customHeight="1" hidden="1">
      <c r="A56" s="79" t="s">
        <v>244</v>
      </c>
      <c r="B56" s="80"/>
      <c r="C56" s="278"/>
      <c r="D56" s="279"/>
    </row>
    <row r="57" spans="1:4" ht="15" customHeight="1" hidden="1">
      <c r="A57" s="79" t="s">
        <v>267</v>
      </c>
      <c r="B57" s="80"/>
      <c r="C57" s="278"/>
      <c r="D57" s="279"/>
    </row>
    <row r="58" spans="1:4" ht="16.5" customHeight="1">
      <c r="A58" s="79" t="s">
        <v>294</v>
      </c>
      <c r="B58" s="80"/>
      <c r="C58" s="278">
        <v>1981</v>
      </c>
      <c r="D58" s="279">
        <v>0</v>
      </c>
    </row>
    <row r="59" spans="1:4" ht="6" customHeight="1" hidden="1">
      <c r="A59" s="79" t="s">
        <v>413</v>
      </c>
      <c r="B59" s="80"/>
      <c r="C59" s="278"/>
      <c r="D59" s="279"/>
    </row>
    <row r="60" spans="1:4" ht="15" customHeight="1" hidden="1">
      <c r="A60" s="79" t="s">
        <v>411</v>
      </c>
      <c r="B60" s="80"/>
      <c r="C60" s="278"/>
      <c r="D60" s="279"/>
    </row>
    <row r="61" spans="1:4" ht="15" customHeight="1" hidden="1">
      <c r="A61" s="79" t="s">
        <v>406</v>
      </c>
      <c r="B61" s="80"/>
      <c r="C61" s="278"/>
      <c r="D61" s="279"/>
    </row>
    <row r="62" spans="1:4" ht="15" customHeight="1" hidden="1">
      <c r="A62" s="79" t="s">
        <v>236</v>
      </c>
      <c r="B62" s="80"/>
      <c r="C62" s="278"/>
      <c r="D62" s="279"/>
    </row>
    <row r="63" spans="1:4" ht="15" customHeight="1" hidden="1">
      <c r="A63" s="79" t="s">
        <v>266</v>
      </c>
      <c r="B63" s="80"/>
      <c r="C63" s="278"/>
      <c r="D63" s="279"/>
    </row>
    <row r="64" spans="1:4" ht="15" customHeight="1" hidden="1">
      <c r="A64" s="79" t="s">
        <v>412</v>
      </c>
      <c r="B64" s="80"/>
      <c r="C64" s="278"/>
      <c r="D64" s="279"/>
    </row>
    <row r="65" spans="1:4" ht="15" customHeight="1" hidden="1">
      <c r="A65" s="79" t="s">
        <v>265</v>
      </c>
      <c r="B65" s="80"/>
      <c r="C65" s="278"/>
      <c r="D65" s="279"/>
    </row>
    <row r="66" spans="1:4" ht="15" customHeight="1" hidden="1">
      <c r="A66" s="79" t="s">
        <v>292</v>
      </c>
      <c r="B66" s="80"/>
      <c r="C66" s="278"/>
      <c r="D66" s="279"/>
    </row>
    <row r="67" spans="1:4" ht="15" customHeight="1" hidden="1">
      <c r="A67" s="79" t="s">
        <v>237</v>
      </c>
      <c r="B67" s="80"/>
      <c r="C67" s="278">
        <v>0</v>
      </c>
      <c r="D67" s="279">
        <v>0</v>
      </c>
    </row>
    <row r="68" spans="1:4" ht="15" customHeight="1" hidden="1">
      <c r="A68" s="79" t="s">
        <v>238</v>
      </c>
      <c r="B68" s="80"/>
      <c r="C68" s="278">
        <v>7596</v>
      </c>
      <c r="D68" s="279"/>
    </row>
    <row r="69" spans="1:4" ht="15" customHeight="1" hidden="1">
      <c r="A69" s="79" t="s">
        <v>246</v>
      </c>
      <c r="B69" s="80"/>
      <c r="C69" s="278"/>
      <c r="D69" s="279"/>
    </row>
    <row r="70" spans="1:4" ht="15" customHeight="1" hidden="1">
      <c r="A70" s="79" t="s">
        <v>271</v>
      </c>
      <c r="B70" s="80"/>
      <c r="C70" s="276"/>
      <c r="D70" s="277"/>
    </row>
    <row r="71" spans="1:4" ht="15" customHeight="1" hidden="1">
      <c r="A71" s="79" t="s">
        <v>409</v>
      </c>
      <c r="B71" s="80"/>
      <c r="C71" s="276"/>
      <c r="D71" s="277"/>
    </row>
    <row r="72" spans="1:4" ht="15" customHeight="1" hidden="1">
      <c r="A72" s="79" t="s">
        <v>268</v>
      </c>
      <c r="B72" s="80"/>
      <c r="C72" s="276"/>
      <c r="D72" s="277"/>
    </row>
    <row r="73" spans="1:4" ht="15" customHeight="1">
      <c r="A73" s="79" t="s">
        <v>269</v>
      </c>
      <c r="B73" s="82"/>
      <c r="C73" s="276">
        <v>2276</v>
      </c>
      <c r="D73" s="277">
        <v>0</v>
      </c>
    </row>
    <row r="74" spans="1:4" ht="23.25" customHeight="1">
      <c r="A74" s="79" t="s">
        <v>270</v>
      </c>
      <c r="B74" s="82"/>
      <c r="C74" s="276">
        <v>1672</v>
      </c>
      <c r="D74" s="277">
        <v>0</v>
      </c>
    </row>
    <row r="75" spans="1:4" ht="19.5" customHeight="1">
      <c r="A75" s="79" t="s">
        <v>272</v>
      </c>
      <c r="B75" s="82"/>
      <c r="C75" s="276">
        <v>4116</v>
      </c>
      <c r="D75" s="277">
        <v>0</v>
      </c>
    </row>
    <row r="76" spans="1:4" ht="14.25" customHeight="1">
      <c r="A76" s="79" t="s">
        <v>436</v>
      </c>
      <c r="B76" s="82"/>
      <c r="C76" s="276">
        <v>3621</v>
      </c>
      <c r="D76" s="277">
        <v>0</v>
      </c>
    </row>
    <row r="77" spans="1:4" ht="15" customHeight="1" hidden="1">
      <c r="A77" s="79" t="s">
        <v>258</v>
      </c>
      <c r="B77" s="74"/>
      <c r="C77" s="271"/>
      <c r="D77" s="272">
        <v>0</v>
      </c>
    </row>
    <row r="78" spans="1:4" ht="15" customHeight="1" hidden="1">
      <c r="A78" s="78" t="s">
        <v>483</v>
      </c>
      <c r="B78" s="74"/>
      <c r="C78" s="271"/>
      <c r="D78" s="272">
        <v>0</v>
      </c>
    </row>
    <row r="79" spans="1:4" ht="15">
      <c r="A79" s="78" t="s">
        <v>10</v>
      </c>
      <c r="B79" s="74" t="s">
        <v>47</v>
      </c>
      <c r="C79" s="271"/>
      <c r="D79" s="272"/>
    </row>
    <row r="80" spans="1:4" ht="15">
      <c r="A80" s="78" t="s">
        <v>11</v>
      </c>
      <c r="B80" s="74" t="s">
        <v>48</v>
      </c>
      <c r="C80" s="271"/>
      <c r="D80" s="272"/>
    </row>
    <row r="81" spans="1:4" ht="15">
      <c r="A81" s="73" t="s">
        <v>12</v>
      </c>
      <c r="B81" s="75" t="s">
        <v>49</v>
      </c>
      <c r="C81" s="271"/>
      <c r="D81" s="272"/>
    </row>
    <row r="82" spans="1:4" ht="15">
      <c r="A82" s="83" t="s">
        <v>13</v>
      </c>
      <c r="B82" s="358" t="s">
        <v>50</v>
      </c>
      <c r="C82" s="359">
        <v>13</v>
      </c>
      <c r="D82" s="360">
        <f>D84</f>
        <v>6.844</v>
      </c>
    </row>
    <row r="83" spans="1:4" ht="15">
      <c r="A83" s="85" t="s">
        <v>5</v>
      </c>
      <c r="B83" s="345"/>
      <c r="C83" s="347"/>
      <c r="D83" s="349"/>
    </row>
    <row r="84" spans="1:4" ht="30.75">
      <c r="A84" s="86" t="s">
        <v>191</v>
      </c>
      <c r="B84" s="84" t="s">
        <v>51</v>
      </c>
      <c r="C84" s="284">
        <v>5</v>
      </c>
      <c r="D84" s="283">
        <v>6.844</v>
      </c>
    </row>
    <row r="85" spans="1:4" ht="30.75">
      <c r="A85" s="86" t="s">
        <v>192</v>
      </c>
      <c r="B85" s="84" t="s">
        <v>52</v>
      </c>
      <c r="C85" s="284">
        <v>0</v>
      </c>
      <c r="D85" s="283">
        <v>0</v>
      </c>
    </row>
    <row r="86" spans="1:4" ht="48" customHeight="1">
      <c r="A86" s="86" t="s">
        <v>193</v>
      </c>
      <c r="B86" s="77" t="s">
        <v>53</v>
      </c>
      <c r="C86" s="274">
        <v>0</v>
      </c>
      <c r="D86" s="275"/>
    </row>
    <row r="87" spans="1:4" ht="15">
      <c r="A87" s="86" t="s">
        <v>14</v>
      </c>
      <c r="B87" s="77" t="s">
        <v>54</v>
      </c>
      <c r="C87" s="274">
        <v>8</v>
      </c>
      <c r="D87" s="275">
        <v>0</v>
      </c>
    </row>
    <row r="88" spans="1:4" ht="20.25" customHeight="1">
      <c r="A88" s="86" t="s">
        <v>31</v>
      </c>
      <c r="B88" s="77" t="s">
        <v>55</v>
      </c>
      <c r="C88" s="274">
        <v>0</v>
      </c>
      <c r="D88" s="275">
        <v>0</v>
      </c>
    </row>
    <row r="89" spans="1:4" ht="15.75" thickBot="1">
      <c r="A89" s="170" t="s">
        <v>184</v>
      </c>
      <c r="B89" s="169" t="s">
        <v>213</v>
      </c>
      <c r="C89" s="285">
        <v>4</v>
      </c>
      <c r="D89" s="286">
        <v>4</v>
      </c>
    </row>
    <row r="90" spans="1:4" ht="19.5" customHeight="1">
      <c r="A90" s="83" t="s">
        <v>15</v>
      </c>
      <c r="B90" s="344" t="s">
        <v>56</v>
      </c>
      <c r="C90" s="346">
        <v>0</v>
      </c>
      <c r="D90" s="348">
        <v>0</v>
      </c>
    </row>
    <row r="91" spans="1:4" ht="18.75" customHeight="1">
      <c r="A91" s="85" t="s">
        <v>5</v>
      </c>
      <c r="B91" s="345"/>
      <c r="C91" s="347"/>
      <c r="D91" s="349"/>
    </row>
    <row r="92" spans="1:4" ht="21" customHeight="1">
      <c r="A92" s="85" t="s">
        <v>16</v>
      </c>
      <c r="B92" s="75" t="s">
        <v>57</v>
      </c>
      <c r="C92" s="271">
        <v>0</v>
      </c>
      <c r="D92" s="272">
        <v>0</v>
      </c>
    </row>
    <row r="93" spans="1:4" ht="18.75" customHeight="1">
      <c r="A93" s="83" t="s">
        <v>194</v>
      </c>
      <c r="B93" s="84" t="s">
        <v>58</v>
      </c>
      <c r="C93" s="284">
        <v>0</v>
      </c>
      <c r="D93" s="283">
        <v>0</v>
      </c>
    </row>
    <row r="94" spans="1:4" ht="23.25" customHeight="1">
      <c r="A94" s="73" t="s">
        <v>17</v>
      </c>
      <c r="B94" s="75" t="s">
        <v>59</v>
      </c>
      <c r="C94" s="271">
        <v>0</v>
      </c>
      <c r="D94" s="272">
        <v>0</v>
      </c>
    </row>
    <row r="95" spans="1:4" ht="18.75" customHeight="1">
      <c r="A95" s="86" t="s">
        <v>33</v>
      </c>
      <c r="B95" s="77" t="s">
        <v>60</v>
      </c>
      <c r="C95" s="274">
        <v>0</v>
      </c>
      <c r="D95" s="275">
        <v>0</v>
      </c>
    </row>
    <row r="96" spans="1:4" ht="31.5" thickBot="1">
      <c r="A96" s="89" t="s">
        <v>195</v>
      </c>
      <c r="B96" s="90" t="s">
        <v>61</v>
      </c>
      <c r="C96" s="287">
        <v>0</v>
      </c>
      <c r="D96" s="288">
        <v>0</v>
      </c>
    </row>
    <row r="97" spans="1:4" ht="16.5" customHeight="1" hidden="1" thickBot="1">
      <c r="A97" s="87" t="s">
        <v>184</v>
      </c>
      <c r="B97" s="88" t="s">
        <v>213</v>
      </c>
      <c r="C97" s="289">
        <v>4</v>
      </c>
      <c r="D97" s="290">
        <v>4</v>
      </c>
    </row>
    <row r="98" spans="1:4" ht="15">
      <c r="A98" s="83" t="s">
        <v>32</v>
      </c>
      <c r="B98" s="344" t="s">
        <v>62</v>
      </c>
      <c r="C98" s="346">
        <v>0</v>
      </c>
      <c r="D98" s="348">
        <v>0</v>
      </c>
    </row>
    <row r="99" spans="1:4" ht="15">
      <c r="A99" s="85" t="s">
        <v>5</v>
      </c>
      <c r="B99" s="345"/>
      <c r="C99" s="347"/>
      <c r="D99" s="349"/>
    </row>
    <row r="100" spans="1:4" ht="30.75">
      <c r="A100" s="83" t="s">
        <v>196</v>
      </c>
      <c r="B100" s="84" t="s">
        <v>63</v>
      </c>
      <c r="C100" s="284">
        <v>0</v>
      </c>
      <c r="D100" s="283">
        <v>0</v>
      </c>
    </row>
    <row r="101" spans="1:4" ht="30.75">
      <c r="A101" s="83" t="s">
        <v>197</v>
      </c>
      <c r="B101" s="84" t="s">
        <v>64</v>
      </c>
      <c r="C101" s="284">
        <v>0</v>
      </c>
      <c r="D101" s="283">
        <v>0</v>
      </c>
    </row>
    <row r="102" spans="1:4" ht="15">
      <c r="A102" s="85" t="s">
        <v>18</v>
      </c>
      <c r="B102" s="75" t="s">
        <v>65</v>
      </c>
      <c r="C102" s="271">
        <v>0</v>
      </c>
      <c r="D102" s="272">
        <v>0</v>
      </c>
    </row>
    <row r="103" spans="1:4" ht="15.75" thickBot="1">
      <c r="A103" s="83" t="s">
        <v>19</v>
      </c>
      <c r="B103" s="91" t="s">
        <v>66</v>
      </c>
      <c r="C103" s="291">
        <v>0</v>
      </c>
      <c r="D103" s="292">
        <v>0</v>
      </c>
    </row>
    <row r="104" spans="1:7" ht="14.25" customHeight="1">
      <c r="A104" s="92" t="s">
        <v>20</v>
      </c>
      <c r="B104" s="344">
        <v>100</v>
      </c>
      <c r="C104" s="346">
        <v>33236</v>
      </c>
      <c r="D104" s="348">
        <f>D16+D22+D28+D44+D82</f>
        <v>29590.90928</v>
      </c>
      <c r="G104" s="93"/>
    </row>
    <row r="105" spans="1:4" ht="15.75" thickBot="1">
      <c r="A105" s="94" t="s">
        <v>21</v>
      </c>
      <c r="B105" s="353"/>
      <c r="C105" s="351"/>
      <c r="D105" s="352"/>
    </row>
    <row r="106" spans="1:4" ht="30.75">
      <c r="A106" s="83" t="s">
        <v>34</v>
      </c>
      <c r="B106" s="344"/>
      <c r="C106" s="346"/>
      <c r="D106" s="348"/>
    </row>
    <row r="107" spans="1:4" ht="30.75">
      <c r="A107" s="85" t="s">
        <v>35</v>
      </c>
      <c r="B107" s="345"/>
      <c r="C107" s="347"/>
      <c r="D107" s="349"/>
    </row>
    <row r="108" spans="1:6" ht="15">
      <c r="A108" s="85" t="s">
        <v>22</v>
      </c>
      <c r="B108" s="75">
        <v>110</v>
      </c>
      <c r="C108" s="271">
        <v>173</v>
      </c>
      <c r="D108" s="272">
        <f>СЧА!E68/1000</f>
        <v>158.32259</v>
      </c>
      <c r="F108" s="56"/>
    </row>
    <row r="109" spans="1:4" ht="15">
      <c r="A109" s="85" t="s">
        <v>23</v>
      </c>
      <c r="B109" s="75">
        <v>120</v>
      </c>
      <c r="C109" s="271">
        <v>68</v>
      </c>
      <c r="D109" s="272">
        <f>СЧА!E69/1000</f>
        <v>9.28875</v>
      </c>
    </row>
    <row r="110" spans="1:4" ht="15.75" thickBot="1">
      <c r="A110" s="94" t="s">
        <v>24</v>
      </c>
      <c r="B110" s="95">
        <v>130</v>
      </c>
      <c r="C110" s="293">
        <v>32996</v>
      </c>
      <c r="D110" s="292">
        <f>СЧА!E72/1000</f>
        <v>29423.29888</v>
      </c>
    </row>
    <row r="111" spans="1:7" ht="15.75" thickBot="1">
      <c r="A111" s="227" t="s">
        <v>25</v>
      </c>
      <c r="B111" s="96">
        <v>140</v>
      </c>
      <c r="C111" s="294">
        <v>33236</v>
      </c>
      <c r="D111" s="295">
        <f>D108+D109+D110</f>
        <v>29590.910219999998</v>
      </c>
      <c r="F111" s="93"/>
      <c r="G111" s="93"/>
    </row>
    <row r="112" spans="1:6" ht="15">
      <c r="A112" s="226"/>
      <c r="B112" s="97"/>
      <c r="C112" s="98"/>
      <c r="D112" s="48"/>
      <c r="F112" s="56"/>
    </row>
    <row r="113" ht="15" hidden="1">
      <c r="F113" s="56"/>
    </row>
    <row r="114" spans="1:4" s="15" customFormat="1" ht="15">
      <c r="A114" s="350" t="s">
        <v>28</v>
      </c>
      <c r="B114" s="350"/>
      <c r="C114" s="350"/>
      <c r="D114" s="350"/>
    </row>
    <row r="115" s="15" customFormat="1" ht="15">
      <c r="A115" s="15" t="s">
        <v>455</v>
      </c>
    </row>
    <row r="116" s="15" customFormat="1" ht="15">
      <c r="A116" s="15" t="s">
        <v>456</v>
      </c>
    </row>
    <row r="117" s="15" customFormat="1" ht="15"/>
    <row r="118" spans="1:4" s="15" customFormat="1" ht="15">
      <c r="A118" s="343" t="s">
        <v>215</v>
      </c>
      <c r="B118" s="343"/>
      <c r="C118" s="343"/>
      <c r="D118" s="343"/>
    </row>
    <row r="119" spans="1:4" ht="15">
      <c r="A119" s="342" t="s">
        <v>468</v>
      </c>
      <c r="B119" s="342"/>
      <c r="C119" s="342"/>
      <c r="D119" s="342"/>
    </row>
    <row r="120" spans="1:3" ht="15">
      <c r="A120" s="15" t="s">
        <v>283</v>
      </c>
      <c r="B120" s="15"/>
      <c r="C120" s="15"/>
    </row>
    <row r="121" spans="1:3" ht="15">
      <c r="A121" s="62"/>
      <c r="B121" s="14"/>
      <c r="C121" s="15"/>
    </row>
    <row r="122" spans="1:3" ht="15">
      <c r="A122" s="62" t="s">
        <v>428</v>
      </c>
      <c r="B122" s="14"/>
      <c r="C122" s="15"/>
    </row>
    <row r="123" spans="1:3" ht="15">
      <c r="A123" s="62" t="s">
        <v>437</v>
      </c>
      <c r="B123" s="14"/>
      <c r="C123" s="15" t="s">
        <v>438</v>
      </c>
    </row>
    <row r="124" spans="1:3" ht="15">
      <c r="A124" s="15" t="s">
        <v>283</v>
      </c>
      <c r="C124" s="15"/>
    </row>
    <row r="125" ht="15">
      <c r="C125" s="15"/>
    </row>
    <row r="126" ht="15">
      <c r="C126" s="15"/>
    </row>
  </sheetData>
  <sheetProtection/>
  <mergeCells count="23">
    <mergeCell ref="A2:D2"/>
    <mergeCell ref="A1:D1"/>
    <mergeCell ref="A4:D4"/>
    <mergeCell ref="A3:D3"/>
    <mergeCell ref="A12:A13"/>
    <mergeCell ref="B82:B83"/>
    <mergeCell ref="C82:C83"/>
    <mergeCell ref="D82:D83"/>
    <mergeCell ref="B90:B91"/>
    <mergeCell ref="C90:C91"/>
    <mergeCell ref="D90:D91"/>
    <mergeCell ref="D106:D107"/>
    <mergeCell ref="C104:C105"/>
    <mergeCell ref="D104:D105"/>
    <mergeCell ref="B104:B105"/>
    <mergeCell ref="A119:D119"/>
    <mergeCell ref="A118:D118"/>
    <mergeCell ref="B98:B99"/>
    <mergeCell ref="C98:C99"/>
    <mergeCell ref="D98:D99"/>
    <mergeCell ref="B106:B107"/>
    <mergeCell ref="C106:C107"/>
    <mergeCell ref="A114:D114"/>
  </mergeCells>
  <printOptions/>
  <pageMargins left="1.1811023622047245" right="0.3937007874015748" top="0.984251968503937" bottom="0.5905511811023623" header="0.5118110236220472" footer="0.5118110236220472"/>
  <pageSetup fitToHeight="2" fitToWidth="1" horizontalDpi="600" verticalDpi="600" orientation="portrait" scale="59" r:id="rId1"/>
  <rowBreaks count="1" manualBreakCount="1">
    <brk id="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79" zoomScaleNormal="79" zoomScaleSheetLayoutView="86" zoomScalePageLayoutView="0" workbookViewId="0" topLeftCell="A54">
      <selection activeCell="C79" sqref="C79"/>
    </sheetView>
  </sheetViews>
  <sheetFormatPr defaultColWidth="9.125" defaultRowHeight="12.75"/>
  <cols>
    <col min="1" max="1" width="68.00390625" style="15" customWidth="1"/>
    <col min="2" max="2" width="8.375" style="15" customWidth="1"/>
    <col min="3" max="3" width="21.125" style="15" customWidth="1"/>
    <col min="4" max="4" width="33.875" style="61" customWidth="1"/>
    <col min="5" max="5" width="9.875" style="15" customWidth="1"/>
    <col min="6" max="6" width="12.375" style="15" customWidth="1"/>
    <col min="7" max="9" width="9.125" style="15" customWidth="1"/>
    <col min="10" max="10" width="12.875" style="15" customWidth="1"/>
    <col min="11" max="16384" width="9.125" style="15" customWidth="1"/>
  </cols>
  <sheetData>
    <row r="1" spans="1:5" ht="26.25" customHeight="1">
      <c r="A1" s="361" t="s">
        <v>68</v>
      </c>
      <c r="B1" s="361"/>
      <c r="C1" s="361"/>
      <c r="D1" s="361"/>
      <c r="E1" s="14"/>
    </row>
    <row r="2" spans="1:5" ht="15">
      <c r="A2" s="361" t="s">
        <v>69</v>
      </c>
      <c r="B2" s="361"/>
      <c r="C2" s="361"/>
      <c r="D2" s="361"/>
      <c r="E2" s="14"/>
    </row>
    <row r="3" spans="1:5" ht="15">
      <c r="A3" s="362" t="s">
        <v>231</v>
      </c>
      <c r="B3" s="361"/>
      <c r="C3" s="361"/>
      <c r="D3" s="361"/>
      <c r="E3" s="14"/>
    </row>
    <row r="4" spans="1:5" ht="13.5" customHeight="1">
      <c r="A4" s="362" t="s">
        <v>256</v>
      </c>
      <c r="B4" s="362"/>
      <c r="C4" s="362"/>
      <c r="D4" s="362"/>
      <c r="E4" s="16"/>
    </row>
    <row r="5" spans="1:5" ht="7.5" customHeight="1">
      <c r="A5" s="16"/>
      <c r="B5" s="16"/>
      <c r="C5" s="16"/>
      <c r="D5" s="17"/>
      <c r="E5" s="16"/>
    </row>
    <row r="6" spans="1:14" s="19" customFormat="1" ht="18.75" customHeight="1">
      <c r="A6" s="18" t="s">
        <v>217</v>
      </c>
      <c r="C6" s="19" t="s">
        <v>218</v>
      </c>
      <c r="D6" s="17"/>
      <c r="E6" s="20"/>
      <c r="F6" s="20"/>
      <c r="G6" s="20"/>
      <c r="N6" s="21"/>
    </row>
    <row r="7" spans="1:14" s="19" customFormat="1" ht="18" customHeight="1">
      <c r="A7" s="19" t="s">
        <v>219</v>
      </c>
      <c r="C7" s="19" t="s">
        <v>220</v>
      </c>
      <c r="D7" s="17"/>
      <c r="E7" s="20"/>
      <c r="F7" s="20"/>
      <c r="G7" s="20"/>
      <c r="N7" s="21"/>
    </row>
    <row r="8" spans="1:5" ht="12.75" customHeight="1">
      <c r="A8" s="363" t="s">
        <v>281</v>
      </c>
      <c r="B8" s="363"/>
      <c r="C8" s="363"/>
      <c r="D8" s="363"/>
      <c r="E8" s="363"/>
    </row>
    <row r="9" spans="1:5" ht="15">
      <c r="A9" s="20" t="s">
        <v>454</v>
      </c>
      <c r="B9" s="22"/>
      <c r="C9" s="22"/>
      <c r="D9" s="23"/>
      <c r="E9" s="22"/>
    </row>
    <row r="10" spans="1:5" ht="15">
      <c r="A10" s="343"/>
      <c r="B10" s="343"/>
      <c r="C10" s="343"/>
      <c r="D10" s="343"/>
      <c r="E10" s="19"/>
    </row>
    <row r="11" spans="1:5" ht="15.75" thickBot="1">
      <c r="A11" s="24">
        <f>Баланс!A11</f>
        <v>41362</v>
      </c>
      <c r="B11" s="25"/>
      <c r="C11" s="25"/>
      <c r="D11" s="26" t="s">
        <v>70</v>
      </c>
      <c r="E11" s="25"/>
    </row>
    <row r="12" spans="1:5" ht="40.5" customHeight="1" thickBot="1">
      <c r="A12" s="27" t="s">
        <v>71</v>
      </c>
      <c r="B12" s="28" t="s">
        <v>187</v>
      </c>
      <c r="C12" s="28" t="s">
        <v>186</v>
      </c>
      <c r="D12" s="29" t="s">
        <v>185</v>
      </c>
      <c r="E12" s="30"/>
    </row>
    <row r="13" spans="1:5" ht="15.75" thickBot="1">
      <c r="A13" s="31">
        <v>1</v>
      </c>
      <c r="B13" s="32">
        <v>2</v>
      </c>
      <c r="C13" s="32">
        <v>3</v>
      </c>
      <c r="D13" s="33">
        <v>4</v>
      </c>
      <c r="E13" s="34"/>
    </row>
    <row r="14" spans="1:5" ht="15">
      <c r="A14" s="35" t="s">
        <v>73</v>
      </c>
      <c r="B14" s="36" t="s">
        <v>36</v>
      </c>
      <c r="C14" s="296">
        <f>833.001+1185.735+413.124</f>
        <v>2431.8599999999997</v>
      </c>
      <c r="D14" s="296">
        <v>4060</v>
      </c>
      <c r="E14" s="34"/>
    </row>
    <row r="15" spans="1:5" ht="15">
      <c r="A15" s="35" t="s">
        <v>74</v>
      </c>
      <c r="B15" s="36" t="s">
        <v>39</v>
      </c>
      <c r="C15" s="296">
        <v>2293.877</v>
      </c>
      <c r="D15" s="296">
        <v>3779</v>
      </c>
      <c r="E15" s="34"/>
    </row>
    <row r="16" spans="1:5" ht="15">
      <c r="A16" s="35" t="s">
        <v>75</v>
      </c>
      <c r="B16" s="36" t="s">
        <v>42</v>
      </c>
      <c r="C16" s="297">
        <f>C14-C15</f>
        <v>137.98299999999972</v>
      </c>
      <c r="D16" s="297">
        <v>281</v>
      </c>
      <c r="E16" s="34"/>
    </row>
    <row r="17" spans="1:5" ht="31.5" customHeight="1" hidden="1">
      <c r="A17" s="37" t="s">
        <v>224</v>
      </c>
      <c r="B17" s="38"/>
      <c r="C17" s="284"/>
      <c r="D17" s="284"/>
      <c r="E17" s="34"/>
    </row>
    <row r="18" spans="1:5" ht="15.75" customHeight="1" hidden="1">
      <c r="A18" s="37" t="s">
        <v>261</v>
      </c>
      <c r="B18" s="39"/>
      <c r="C18" s="298">
        <v>0</v>
      </c>
      <c r="D18" s="298">
        <v>0</v>
      </c>
      <c r="E18" s="34"/>
    </row>
    <row r="19" spans="1:5" ht="15.75" customHeight="1" hidden="1">
      <c r="A19" s="37" t="s">
        <v>241</v>
      </c>
      <c r="B19" s="39"/>
      <c r="C19" s="298">
        <v>0</v>
      </c>
      <c r="D19" s="298">
        <v>0</v>
      </c>
      <c r="E19" s="40" t="s">
        <v>239</v>
      </c>
    </row>
    <row r="20" spans="1:5" ht="15.75" customHeight="1" hidden="1">
      <c r="A20" s="37" t="s">
        <v>234</v>
      </c>
      <c r="B20" s="39"/>
      <c r="C20" s="298">
        <v>0</v>
      </c>
      <c r="D20" s="298">
        <v>0</v>
      </c>
      <c r="E20" s="40"/>
    </row>
    <row r="21" spans="1:5" ht="15.75" customHeight="1" hidden="1">
      <c r="A21" s="37" t="s">
        <v>244</v>
      </c>
      <c r="B21" s="39"/>
      <c r="C21" s="298">
        <v>0</v>
      </c>
      <c r="D21" s="298">
        <v>0</v>
      </c>
      <c r="E21" s="40"/>
    </row>
    <row r="22" spans="1:5" ht="15.75" customHeight="1" hidden="1">
      <c r="A22" s="37" t="s">
        <v>237</v>
      </c>
      <c r="B22" s="39"/>
      <c r="C22" s="298">
        <v>0</v>
      </c>
      <c r="D22" s="298">
        <v>0</v>
      </c>
      <c r="E22" s="40"/>
    </row>
    <row r="23" spans="1:5" ht="15.75" customHeight="1" hidden="1">
      <c r="A23" s="37" t="s">
        <v>242</v>
      </c>
      <c r="B23" s="39"/>
      <c r="C23" s="298">
        <v>0</v>
      </c>
      <c r="D23" s="298">
        <v>0</v>
      </c>
      <c r="E23" s="34"/>
    </row>
    <row r="24" spans="1:5" ht="15.75" customHeight="1" hidden="1">
      <c r="A24" s="37" t="s">
        <v>251</v>
      </c>
      <c r="B24" s="39"/>
      <c r="C24" s="299">
        <v>0</v>
      </c>
      <c r="D24" s="299">
        <v>0</v>
      </c>
      <c r="E24" s="41"/>
    </row>
    <row r="25" spans="1:5" ht="15.75" customHeight="1" hidden="1">
      <c r="A25" s="37" t="s">
        <v>240</v>
      </c>
      <c r="B25" s="39"/>
      <c r="C25" s="299">
        <v>0</v>
      </c>
      <c r="D25" s="299">
        <v>0</v>
      </c>
      <c r="E25" s="34"/>
    </row>
    <row r="26" spans="1:5" ht="15.75" customHeight="1" hidden="1">
      <c r="A26" s="37" t="s">
        <v>243</v>
      </c>
      <c r="B26" s="39"/>
      <c r="C26" s="299">
        <v>875</v>
      </c>
      <c r="D26" s="299">
        <v>875</v>
      </c>
      <c r="E26" s="41"/>
    </row>
    <row r="27" spans="1:5" ht="15.75" customHeight="1" hidden="1">
      <c r="A27" s="37" t="s">
        <v>247</v>
      </c>
      <c r="B27" s="39"/>
      <c r="C27" s="299">
        <v>0</v>
      </c>
      <c r="D27" s="299">
        <v>0</v>
      </c>
      <c r="E27" s="41"/>
    </row>
    <row r="28" spans="1:5" ht="15.75" customHeight="1" hidden="1">
      <c r="A28" s="37" t="s">
        <v>248</v>
      </c>
      <c r="B28" s="39"/>
      <c r="C28" s="299">
        <v>1105</v>
      </c>
      <c r="D28" s="299">
        <v>1105</v>
      </c>
      <c r="E28" s="41"/>
    </row>
    <row r="29" spans="1:5" ht="15.75" customHeight="1" hidden="1">
      <c r="A29" s="37" t="s">
        <v>252</v>
      </c>
      <c r="B29" s="39"/>
      <c r="C29" s="299">
        <v>0</v>
      </c>
      <c r="D29" s="299">
        <v>0</v>
      </c>
      <c r="E29" s="41"/>
    </row>
    <row r="30" spans="1:5" ht="15.75" customHeight="1" hidden="1">
      <c r="A30" s="37" t="s">
        <v>262</v>
      </c>
      <c r="B30" s="39"/>
      <c r="C30" s="299">
        <v>0</v>
      </c>
      <c r="D30" s="299">
        <v>0</v>
      </c>
      <c r="E30" s="41"/>
    </row>
    <row r="31" spans="1:5" ht="15.75" customHeight="1" hidden="1">
      <c r="A31" s="37" t="s">
        <v>253</v>
      </c>
      <c r="B31" s="39"/>
      <c r="C31" s="299">
        <v>764</v>
      </c>
      <c r="D31" s="299">
        <v>764</v>
      </c>
      <c r="E31" s="41"/>
    </row>
    <row r="32" spans="1:5" ht="15.75" customHeight="1" hidden="1">
      <c r="A32" s="37" t="s">
        <v>254</v>
      </c>
      <c r="B32" s="39"/>
      <c r="C32" s="299"/>
      <c r="D32" s="299"/>
      <c r="E32" s="41"/>
    </row>
    <row r="33" spans="1:5" ht="15.75" customHeight="1" hidden="1">
      <c r="A33" s="37" t="s">
        <v>255</v>
      </c>
      <c r="B33" s="39"/>
      <c r="C33" s="298"/>
      <c r="D33" s="298"/>
      <c r="E33" s="41"/>
    </row>
    <row r="34" spans="1:5" ht="15.75" customHeight="1" hidden="1">
      <c r="A34" s="37" t="s">
        <v>249</v>
      </c>
      <c r="B34" s="39"/>
      <c r="C34" s="298"/>
      <c r="D34" s="298"/>
      <c r="E34" s="41"/>
    </row>
    <row r="35" spans="1:5" ht="15.75" customHeight="1" hidden="1">
      <c r="A35" s="37"/>
      <c r="B35" s="42"/>
      <c r="C35" s="300" t="s">
        <v>260</v>
      </c>
      <c r="D35" s="300" t="s">
        <v>260</v>
      </c>
      <c r="E35" s="41"/>
    </row>
    <row r="36" spans="1:5" ht="15">
      <c r="A36" s="43" t="s">
        <v>76</v>
      </c>
      <c r="B36" s="364" t="s">
        <v>45</v>
      </c>
      <c r="C36" s="367" t="s">
        <v>181</v>
      </c>
      <c r="D36" s="367" t="s">
        <v>181</v>
      </c>
      <c r="E36" s="34"/>
    </row>
    <row r="37" spans="1:5" ht="15">
      <c r="A37" s="35" t="s">
        <v>77</v>
      </c>
      <c r="B37" s="366"/>
      <c r="C37" s="368"/>
      <c r="D37" s="368"/>
      <c r="E37" s="34"/>
    </row>
    <row r="38" spans="1:5" ht="15">
      <c r="A38" s="37" t="s">
        <v>78</v>
      </c>
      <c r="B38" s="365" t="s">
        <v>50</v>
      </c>
      <c r="C38" s="367" t="s">
        <v>181</v>
      </c>
      <c r="D38" s="367" t="s">
        <v>181</v>
      </c>
      <c r="E38" s="34"/>
    </row>
    <row r="39" spans="1:5" ht="15">
      <c r="A39" s="37" t="s">
        <v>79</v>
      </c>
      <c r="B39" s="365"/>
      <c r="C39" s="367"/>
      <c r="D39" s="367"/>
      <c r="E39" s="34"/>
    </row>
    <row r="40" spans="1:5" ht="15">
      <c r="A40" s="35" t="s">
        <v>80</v>
      </c>
      <c r="B40" s="366"/>
      <c r="C40" s="368"/>
      <c r="D40" s="368"/>
      <c r="E40" s="34"/>
    </row>
    <row r="41" spans="1:5" ht="15">
      <c r="A41" s="37" t="s">
        <v>81</v>
      </c>
      <c r="B41" s="364" t="s">
        <v>55</v>
      </c>
      <c r="C41" s="369">
        <v>0</v>
      </c>
      <c r="D41" s="369">
        <v>0</v>
      </c>
      <c r="E41" s="34"/>
    </row>
    <row r="42" spans="1:5" ht="33" customHeight="1">
      <c r="A42" s="37" t="s">
        <v>230</v>
      </c>
      <c r="B42" s="365"/>
      <c r="C42" s="367"/>
      <c r="D42" s="367"/>
      <c r="E42" s="34"/>
    </row>
    <row r="43" spans="1:5" ht="15">
      <c r="A43" s="45" t="s">
        <v>82</v>
      </c>
      <c r="B43" s="46" t="s">
        <v>56</v>
      </c>
      <c r="C43" s="301" t="s">
        <v>181</v>
      </c>
      <c r="D43" s="301" t="s">
        <v>181</v>
      </c>
      <c r="E43" s="34"/>
    </row>
    <row r="44" spans="1:5" ht="15">
      <c r="A44" s="35" t="s">
        <v>83</v>
      </c>
      <c r="B44" s="36" t="s">
        <v>61</v>
      </c>
      <c r="C44" s="296" t="s">
        <v>181</v>
      </c>
      <c r="D44" s="296" t="s">
        <v>181</v>
      </c>
      <c r="E44" s="34"/>
    </row>
    <row r="45" spans="1:5" ht="15">
      <c r="A45" s="37" t="s">
        <v>84</v>
      </c>
      <c r="B45" s="38" t="s">
        <v>62</v>
      </c>
      <c r="C45" s="302" t="s">
        <v>181</v>
      </c>
      <c r="D45" s="302" t="s">
        <v>181</v>
      </c>
      <c r="E45" s="34"/>
    </row>
    <row r="46" spans="1:5" ht="15">
      <c r="A46" s="43" t="s">
        <v>188</v>
      </c>
      <c r="B46" s="38">
        <v>100</v>
      </c>
      <c r="C46" s="302">
        <f>0.116+0.054+0.0471</f>
        <v>0.21710000000000002</v>
      </c>
      <c r="D46" s="302">
        <v>0</v>
      </c>
      <c r="E46" s="34"/>
    </row>
    <row r="47" spans="1:5" ht="15">
      <c r="A47" s="45" t="s">
        <v>85</v>
      </c>
      <c r="B47" s="47">
        <v>110</v>
      </c>
      <c r="C47" s="297">
        <f>29.988+31.475</f>
        <v>61.463</v>
      </c>
      <c r="D47" s="297">
        <v>17</v>
      </c>
      <c r="E47" s="34"/>
    </row>
    <row r="48" spans="1:5" ht="15">
      <c r="A48" s="45" t="s">
        <v>86</v>
      </c>
      <c r="B48" s="38">
        <v>120</v>
      </c>
      <c r="C48" s="302" t="s">
        <v>181</v>
      </c>
      <c r="D48" s="302" t="s">
        <v>181</v>
      </c>
      <c r="E48" s="34"/>
    </row>
    <row r="49" spans="1:5" ht="15">
      <c r="A49" s="45" t="s">
        <v>87</v>
      </c>
      <c r="B49" s="38">
        <v>130</v>
      </c>
      <c r="C49" s="302" t="s">
        <v>181</v>
      </c>
      <c r="D49" s="302" t="s">
        <v>181</v>
      </c>
      <c r="E49" s="34"/>
    </row>
    <row r="50" spans="1:5" ht="30.75">
      <c r="A50" s="43" t="s">
        <v>212</v>
      </c>
      <c r="B50" s="38">
        <v>140</v>
      </c>
      <c r="C50" s="302">
        <f>C52</f>
        <v>-976.819</v>
      </c>
      <c r="D50" s="302">
        <v>4159</v>
      </c>
      <c r="E50" s="34"/>
    </row>
    <row r="51" spans="1:5" ht="15">
      <c r="A51" s="35" t="s">
        <v>88</v>
      </c>
      <c r="B51" s="36"/>
      <c r="C51" s="303"/>
      <c r="D51" s="303"/>
      <c r="E51" s="34"/>
    </row>
    <row r="52" spans="1:5" ht="15">
      <c r="A52" s="35" t="s">
        <v>9</v>
      </c>
      <c r="B52" s="36">
        <v>141</v>
      </c>
      <c r="C52" s="296">
        <v>-976.819</v>
      </c>
      <c r="D52" s="296">
        <v>4159</v>
      </c>
      <c r="E52" s="269"/>
    </row>
    <row r="53" spans="1:5" ht="15">
      <c r="A53" s="35" t="s">
        <v>10</v>
      </c>
      <c r="B53" s="36">
        <v>142</v>
      </c>
      <c r="C53" s="296">
        <v>0</v>
      </c>
      <c r="D53" s="296">
        <v>0</v>
      </c>
      <c r="E53" s="34"/>
    </row>
    <row r="54" spans="1:5" ht="15">
      <c r="A54" s="35" t="s">
        <v>89</v>
      </c>
      <c r="B54" s="36">
        <v>143</v>
      </c>
      <c r="C54" s="296" t="s">
        <v>181</v>
      </c>
      <c r="D54" s="296" t="s">
        <v>181</v>
      </c>
      <c r="E54" s="34"/>
    </row>
    <row r="55" spans="1:5" ht="30.75">
      <c r="A55" s="43" t="s">
        <v>214</v>
      </c>
      <c r="B55" s="38">
        <v>150</v>
      </c>
      <c r="C55" s="302">
        <f>C57</f>
        <v>0</v>
      </c>
      <c r="D55" s="302">
        <v>0</v>
      </c>
      <c r="E55" s="34"/>
    </row>
    <row r="56" spans="1:5" ht="15">
      <c r="A56" s="35" t="s">
        <v>88</v>
      </c>
      <c r="B56" s="36"/>
      <c r="C56" s="304" t="s">
        <v>181</v>
      </c>
      <c r="D56" s="304"/>
      <c r="E56" s="34"/>
    </row>
    <row r="57" spans="1:5" ht="15">
      <c r="A57" s="35" t="s">
        <v>90</v>
      </c>
      <c r="B57" s="36">
        <v>151</v>
      </c>
      <c r="C57" s="296">
        <v>0</v>
      </c>
      <c r="D57" s="296">
        <v>0</v>
      </c>
      <c r="E57" s="34"/>
    </row>
    <row r="58" spans="1:5" ht="15">
      <c r="A58" s="35" t="s">
        <v>10</v>
      </c>
      <c r="B58" s="36">
        <v>152</v>
      </c>
      <c r="C58" s="296" t="s">
        <v>181</v>
      </c>
      <c r="D58" s="296">
        <v>0</v>
      </c>
      <c r="E58" s="34"/>
    </row>
    <row r="59" spans="1:5" ht="15">
      <c r="A59" s="35" t="s">
        <v>11</v>
      </c>
      <c r="B59" s="36">
        <v>153</v>
      </c>
      <c r="C59" s="296" t="s">
        <v>181</v>
      </c>
      <c r="D59" s="296" t="s">
        <v>181</v>
      </c>
      <c r="E59" s="34"/>
    </row>
    <row r="60" spans="1:5" ht="15">
      <c r="A60" s="35" t="s">
        <v>12</v>
      </c>
      <c r="B60" s="36">
        <v>154</v>
      </c>
      <c r="C60" s="296" t="s">
        <v>181</v>
      </c>
      <c r="D60" s="296" t="s">
        <v>181</v>
      </c>
      <c r="E60" s="34"/>
    </row>
    <row r="61" spans="1:5" ht="15">
      <c r="A61" s="37" t="s">
        <v>91</v>
      </c>
      <c r="B61" s="364">
        <v>160</v>
      </c>
      <c r="C61" s="369" t="s">
        <v>181</v>
      </c>
      <c r="D61" s="369" t="s">
        <v>181</v>
      </c>
      <c r="E61" s="34"/>
    </row>
    <row r="62" spans="1:5" ht="15">
      <c r="A62" s="37" t="s">
        <v>228</v>
      </c>
      <c r="B62" s="365"/>
      <c r="C62" s="367"/>
      <c r="D62" s="367"/>
      <c r="E62" s="34"/>
    </row>
    <row r="63" spans="1:7" ht="15">
      <c r="A63" s="43" t="s">
        <v>92</v>
      </c>
      <c r="B63" s="364">
        <v>170</v>
      </c>
      <c r="C63" s="370">
        <f>C66+0.434+0.454+0.06</f>
        <v>518.2679999999998</v>
      </c>
      <c r="D63" s="370">
        <v>673</v>
      </c>
      <c r="E63" s="374"/>
      <c r="F63" s="375"/>
      <c r="G63" s="50"/>
    </row>
    <row r="64" spans="1:8" ht="15">
      <c r="A64" s="37" t="s">
        <v>93</v>
      </c>
      <c r="B64" s="365"/>
      <c r="C64" s="370"/>
      <c r="D64" s="370"/>
      <c r="E64" s="376"/>
      <c r="F64" s="375"/>
      <c r="G64" s="51"/>
      <c r="H64" s="51"/>
    </row>
    <row r="65" spans="1:6" ht="15">
      <c r="A65" s="35" t="s">
        <v>94</v>
      </c>
      <c r="B65" s="366"/>
      <c r="C65" s="370"/>
      <c r="D65" s="370"/>
      <c r="E65" s="376"/>
      <c r="F65" s="375"/>
    </row>
    <row r="66" spans="1:5" ht="15">
      <c r="A66" s="35" t="s">
        <v>95</v>
      </c>
      <c r="B66" s="36">
        <v>171</v>
      </c>
      <c r="C66" s="305">
        <f>185.337+11.692+161.954+158.337</f>
        <v>517.3199999999999</v>
      </c>
      <c r="D66" s="305">
        <v>634</v>
      </c>
      <c r="E66" s="34"/>
    </row>
    <row r="67" spans="1:5" ht="15">
      <c r="A67" s="35" t="s">
        <v>96</v>
      </c>
      <c r="B67" s="36">
        <v>180</v>
      </c>
      <c r="C67" s="305">
        <f>67.566+3.223</f>
        <v>70.789</v>
      </c>
      <c r="D67" s="305">
        <v>253</v>
      </c>
      <c r="E67" s="52"/>
    </row>
    <row r="68" spans="1:5" ht="15.75" customHeight="1" hidden="1">
      <c r="A68" s="53" t="s">
        <v>184</v>
      </c>
      <c r="B68" s="46" t="s">
        <v>213</v>
      </c>
      <c r="C68" s="306">
        <v>3</v>
      </c>
      <c r="D68" s="306">
        <v>3</v>
      </c>
      <c r="E68" s="34"/>
    </row>
    <row r="69" spans="1:7" ht="15">
      <c r="A69" s="35" t="s">
        <v>97</v>
      </c>
      <c r="B69" s="36">
        <v>190</v>
      </c>
      <c r="C69" s="297">
        <v>0</v>
      </c>
      <c r="D69" s="297">
        <v>0</v>
      </c>
      <c r="E69" s="54"/>
      <c r="F69" s="55"/>
      <c r="G69" s="56"/>
    </row>
    <row r="70" spans="1:5" ht="15">
      <c r="A70" s="43" t="s">
        <v>98</v>
      </c>
      <c r="B70" s="364">
        <v>200</v>
      </c>
      <c r="C70" s="379">
        <v>0</v>
      </c>
      <c r="D70" s="370">
        <v>0</v>
      </c>
      <c r="E70" s="34"/>
    </row>
    <row r="71" spans="1:5" ht="15">
      <c r="A71" s="37" t="s">
        <v>229</v>
      </c>
      <c r="B71" s="365"/>
      <c r="C71" s="379"/>
      <c r="D71" s="370"/>
      <c r="E71" s="34"/>
    </row>
    <row r="72" spans="1:6" ht="15">
      <c r="A72" s="43" t="s">
        <v>99</v>
      </c>
      <c r="B72" s="364">
        <v>210</v>
      </c>
      <c r="C72" s="377">
        <v>2347.72606</v>
      </c>
      <c r="D72" s="372">
        <v>3776</v>
      </c>
      <c r="E72" s="34"/>
      <c r="F72" s="51"/>
    </row>
    <row r="73" spans="1:5" ht="15">
      <c r="A73" s="37" t="s">
        <v>100</v>
      </c>
      <c r="B73" s="365"/>
      <c r="C73" s="377"/>
      <c r="D73" s="372"/>
      <c r="E73" s="34"/>
    </row>
    <row r="74" spans="1:5" ht="15.75" thickBot="1">
      <c r="A74" s="37" t="s">
        <v>101</v>
      </c>
      <c r="B74" s="365"/>
      <c r="C74" s="378"/>
      <c r="D74" s="373"/>
      <c r="E74" s="34"/>
    </row>
    <row r="75" spans="1:6" ht="15">
      <c r="A75" s="57" t="s">
        <v>102</v>
      </c>
      <c r="B75" s="380" t="s">
        <v>223</v>
      </c>
      <c r="C75" s="382">
        <f>C16+C41+C46+C47+C50+C55+C67+C70-C63-C72</f>
        <v>-3572.36096</v>
      </c>
      <c r="D75" s="384">
        <v>261</v>
      </c>
      <c r="E75" s="371"/>
      <c r="F75" s="50"/>
    </row>
    <row r="76" spans="1:8" ht="30.75">
      <c r="A76" s="37" t="s">
        <v>225</v>
      </c>
      <c r="B76" s="365"/>
      <c r="C76" s="379"/>
      <c r="D76" s="370"/>
      <c r="E76" s="371"/>
      <c r="F76" s="50"/>
      <c r="H76" s="58"/>
    </row>
    <row r="77" spans="1:7" ht="15">
      <c r="A77" s="37" t="s">
        <v>226</v>
      </c>
      <c r="B77" s="365"/>
      <c r="C77" s="379"/>
      <c r="D77" s="370"/>
      <c r="E77" s="371"/>
      <c r="F77" s="50"/>
      <c r="G77" s="59"/>
    </row>
    <row r="78" spans="1:7" ht="39.75" customHeight="1" thickBot="1">
      <c r="A78" s="60" t="s">
        <v>227</v>
      </c>
      <c r="B78" s="381"/>
      <c r="C78" s="383"/>
      <c r="D78" s="385"/>
      <c r="E78" s="371"/>
      <c r="F78" s="51"/>
      <c r="G78" s="51"/>
    </row>
    <row r="79" spans="3:8" ht="15">
      <c r="C79" s="263"/>
      <c r="F79" s="51"/>
      <c r="G79" s="51"/>
      <c r="H79" s="51"/>
    </row>
    <row r="80" ht="15" hidden="1"/>
    <row r="81" spans="1:4" ht="15">
      <c r="A81" s="343" t="s">
        <v>28</v>
      </c>
      <c r="B81" s="343"/>
      <c r="C81" s="343"/>
      <c r="D81" s="343"/>
    </row>
    <row r="82" ht="15">
      <c r="A82" s="15" t="s">
        <v>457</v>
      </c>
    </row>
    <row r="83" ht="15">
      <c r="A83" s="15" t="s">
        <v>282</v>
      </c>
    </row>
    <row r="84" spans="1:4" ht="15">
      <c r="A84" s="343" t="s">
        <v>215</v>
      </c>
      <c r="B84" s="343"/>
      <c r="C84" s="343"/>
      <c r="D84" s="343"/>
    </row>
    <row r="85" ht="15">
      <c r="A85" s="15" t="s">
        <v>469</v>
      </c>
    </row>
    <row r="86" ht="15">
      <c r="A86" s="15" t="s">
        <v>282</v>
      </c>
    </row>
    <row r="87" spans="1:3" ht="30.75">
      <c r="A87" s="165" t="s">
        <v>429</v>
      </c>
      <c r="B87" s="14"/>
      <c r="C87" s="15" t="s">
        <v>439</v>
      </c>
    </row>
    <row r="88" spans="1:2" ht="15">
      <c r="A88" s="62"/>
      <c r="B88" s="14"/>
    </row>
    <row r="89" ht="15">
      <c r="A89" s="15" t="s">
        <v>282</v>
      </c>
    </row>
  </sheetData>
  <sheetProtection/>
  <mergeCells count="34">
    <mergeCell ref="B72:B74"/>
    <mergeCell ref="A84:D84"/>
    <mergeCell ref="B75:B78"/>
    <mergeCell ref="C75:C78"/>
    <mergeCell ref="A81:D81"/>
    <mergeCell ref="D75:D78"/>
    <mergeCell ref="B63:B65"/>
    <mergeCell ref="C63:C65"/>
    <mergeCell ref="E75:E78"/>
    <mergeCell ref="D72:D74"/>
    <mergeCell ref="E63:F65"/>
    <mergeCell ref="C72:C74"/>
    <mergeCell ref="B70:B71"/>
    <mergeCell ref="C70:C71"/>
    <mergeCell ref="D70:D71"/>
    <mergeCell ref="D63:D65"/>
    <mergeCell ref="B61:B62"/>
    <mergeCell ref="C61:C62"/>
    <mergeCell ref="C41:C42"/>
    <mergeCell ref="D41:D42"/>
    <mergeCell ref="B36:B37"/>
    <mergeCell ref="C36:C37"/>
    <mergeCell ref="D38:D40"/>
    <mergeCell ref="D36:D37"/>
    <mergeCell ref="D61:D62"/>
    <mergeCell ref="A1:D1"/>
    <mergeCell ref="A2:D2"/>
    <mergeCell ref="A3:D3"/>
    <mergeCell ref="A4:D4"/>
    <mergeCell ref="A8:E8"/>
    <mergeCell ref="B41:B42"/>
    <mergeCell ref="B38:B40"/>
    <mergeCell ref="C38:C40"/>
    <mergeCell ref="A10:D10"/>
  </mergeCells>
  <printOptions horizontalCentered="1"/>
  <pageMargins left="0.5511811023622047" right="0.1968503937007874" top="0" bottom="0" header="0" footer="0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zoomScale="72" zoomScaleNormal="72" zoomScaleSheetLayoutView="75" zoomScalePageLayoutView="0" workbookViewId="0" topLeftCell="A33">
      <selection activeCell="C140" sqref="C140"/>
    </sheetView>
  </sheetViews>
  <sheetFormatPr defaultColWidth="15.625" defaultRowHeight="12.75"/>
  <cols>
    <col min="1" max="1" width="72.50390625" style="15" customWidth="1"/>
    <col min="2" max="2" width="11.375" style="14" customWidth="1"/>
    <col min="3" max="3" width="22.00390625" style="15" customWidth="1"/>
    <col min="4" max="4" width="19.50390625" style="15" customWidth="1"/>
    <col min="5" max="5" width="32.50390625" style="15" customWidth="1"/>
    <col min="6" max="6" width="15.625" style="99" hidden="1" customWidth="1"/>
    <col min="7" max="7" width="15.625" style="100" hidden="1" customWidth="1"/>
    <col min="8" max="8" width="15.625" style="15" hidden="1" customWidth="1"/>
    <col min="9" max="9" width="15.625" style="51" hidden="1" customWidth="1"/>
    <col min="10" max="16384" width="15.625" style="15" customWidth="1"/>
  </cols>
  <sheetData>
    <row r="1" spans="1:6" ht="15">
      <c r="A1" s="361" t="s">
        <v>103</v>
      </c>
      <c r="B1" s="361"/>
      <c r="C1" s="361"/>
      <c r="D1" s="361"/>
      <c r="E1" s="361"/>
      <c r="F1" s="99">
        <v>300000</v>
      </c>
    </row>
    <row r="2" ht="15">
      <c r="F2" s="99">
        <v>300000</v>
      </c>
    </row>
    <row r="3" spans="1:6" ht="12.75" customHeight="1">
      <c r="A3" s="362" t="s">
        <v>67</v>
      </c>
      <c r="B3" s="362"/>
      <c r="C3" s="362"/>
      <c r="D3" s="362"/>
      <c r="E3" s="362"/>
      <c r="F3" s="99">
        <v>300000</v>
      </c>
    </row>
    <row r="4" spans="1:6" ht="15">
      <c r="A4" s="362" t="s">
        <v>256</v>
      </c>
      <c r="B4" s="362"/>
      <c r="C4" s="362"/>
      <c r="D4" s="362"/>
      <c r="E4" s="362"/>
      <c r="F4" s="99">
        <v>300000</v>
      </c>
    </row>
    <row r="5" spans="1:6" ht="15">
      <c r="A5" s="16"/>
      <c r="B5" s="16"/>
      <c r="C5" s="16"/>
      <c r="D5" s="16"/>
      <c r="F5" s="99">
        <v>300000</v>
      </c>
    </row>
    <row r="6" spans="1:14" s="19" customFormat="1" ht="18.75" customHeight="1">
      <c r="A6" s="18" t="s">
        <v>217</v>
      </c>
      <c r="C6" s="19" t="s">
        <v>218</v>
      </c>
      <c r="D6" s="20"/>
      <c r="E6" s="20"/>
      <c r="F6" s="99">
        <v>300000</v>
      </c>
      <c r="G6" s="101"/>
      <c r="I6" s="102"/>
      <c r="N6" s="21"/>
    </row>
    <row r="7" spans="1:14" s="19" customFormat="1" ht="15" customHeight="1">
      <c r="A7" s="19" t="s">
        <v>219</v>
      </c>
      <c r="C7" s="19" t="s">
        <v>220</v>
      </c>
      <c r="D7" s="20"/>
      <c r="E7" s="20"/>
      <c r="F7" s="99">
        <v>300000</v>
      </c>
      <c r="G7" s="101"/>
      <c r="I7" s="102"/>
      <c r="N7" s="21"/>
    </row>
    <row r="8" spans="1:6" ht="30" customHeight="1">
      <c r="A8" s="363" t="s">
        <v>459</v>
      </c>
      <c r="B8" s="363"/>
      <c r="C8" s="363"/>
      <c r="D8" s="363"/>
      <c r="E8" s="363"/>
      <c r="F8" s="99">
        <v>300000</v>
      </c>
    </row>
    <row r="9" spans="4:6" ht="15.75" thickBot="1">
      <c r="D9" s="386">
        <f>СЧА!D12</f>
        <v>41362</v>
      </c>
      <c r="E9" s="387"/>
      <c r="F9" s="99">
        <v>300000</v>
      </c>
    </row>
    <row r="10" spans="1:6" ht="98.25" customHeight="1">
      <c r="A10" s="103" t="s">
        <v>104</v>
      </c>
      <c r="B10" s="104" t="s">
        <v>151</v>
      </c>
      <c r="C10" s="104" t="s">
        <v>154</v>
      </c>
      <c r="D10" s="104" t="s">
        <v>152</v>
      </c>
      <c r="E10" s="228" t="s">
        <v>153</v>
      </c>
      <c r="F10" s="99">
        <v>300000</v>
      </c>
    </row>
    <row r="11" spans="1:6" ht="16.5" customHeight="1" thickBot="1">
      <c r="A11" s="11"/>
      <c r="B11" s="12"/>
      <c r="C11" s="13" t="s">
        <v>106</v>
      </c>
      <c r="D11" s="13" t="s">
        <v>105</v>
      </c>
      <c r="E11" s="229" t="s">
        <v>105</v>
      </c>
      <c r="F11" s="99">
        <v>300000</v>
      </c>
    </row>
    <row r="12" spans="1:6" ht="15.75" thickBot="1">
      <c r="A12" s="31">
        <v>1</v>
      </c>
      <c r="B12" s="32">
        <v>2</v>
      </c>
      <c r="C12" s="32">
        <v>3</v>
      </c>
      <c r="D12" s="32">
        <v>4</v>
      </c>
      <c r="E12" s="105">
        <v>5</v>
      </c>
      <c r="F12" s="99">
        <v>300000</v>
      </c>
    </row>
    <row r="13" spans="1:6" ht="15">
      <c r="A13" s="106" t="s">
        <v>107</v>
      </c>
      <c r="B13" s="107">
        <v>100</v>
      </c>
      <c r="C13" s="307">
        <f>C15</f>
        <v>144.88355</v>
      </c>
      <c r="D13" s="108">
        <f>D15</f>
        <v>0.48962180927464566</v>
      </c>
      <c r="E13" s="230" t="s">
        <v>108</v>
      </c>
      <c r="F13" s="99">
        <v>300000</v>
      </c>
    </row>
    <row r="14" spans="1:6" ht="15">
      <c r="A14" s="109" t="s">
        <v>109</v>
      </c>
      <c r="B14" s="110"/>
      <c r="C14" s="308"/>
      <c r="D14" s="112"/>
      <c r="E14" s="231"/>
      <c r="F14" s="99">
        <v>300000</v>
      </c>
    </row>
    <row r="15" spans="1:6" ht="17.25" customHeight="1">
      <c r="A15" s="109" t="s">
        <v>110</v>
      </c>
      <c r="B15" s="110">
        <v>110</v>
      </c>
      <c r="C15" s="308">
        <f>C18+C17</f>
        <v>144.88355</v>
      </c>
      <c r="D15" s="113">
        <f>SUM(D16:D18)</f>
        <v>0.48962180927464566</v>
      </c>
      <c r="E15" s="231" t="s">
        <v>108</v>
      </c>
      <c r="F15" s="99">
        <v>300000</v>
      </c>
    </row>
    <row r="16" spans="1:5" ht="16.5" customHeight="1">
      <c r="A16" s="114" t="s">
        <v>263</v>
      </c>
      <c r="B16" s="110"/>
      <c r="C16" s="308">
        <v>0</v>
      </c>
      <c r="D16" s="113">
        <f>C16/C144*100</f>
        <v>0</v>
      </c>
      <c r="E16" s="231" t="s">
        <v>108</v>
      </c>
    </row>
    <row r="17" spans="1:5" ht="16.5" customHeight="1">
      <c r="A17" s="114" t="s">
        <v>287</v>
      </c>
      <c r="B17" s="110"/>
      <c r="C17" s="308">
        <v>4.22055</v>
      </c>
      <c r="D17" s="113">
        <f>C17/C144*100</f>
        <v>0.01426299484747651</v>
      </c>
      <c r="E17" s="231" t="s">
        <v>108</v>
      </c>
    </row>
    <row r="18" spans="1:5" ht="15.75" customHeight="1">
      <c r="A18" s="114" t="s">
        <v>221</v>
      </c>
      <c r="B18" s="110"/>
      <c r="C18" s="308">
        <v>140.663</v>
      </c>
      <c r="D18" s="113">
        <f>C18/C144*100</f>
        <v>0.47535881442716915</v>
      </c>
      <c r="E18" s="231" t="s">
        <v>108</v>
      </c>
    </row>
    <row r="19" spans="1:5" ht="15">
      <c r="A19" s="37" t="s">
        <v>111</v>
      </c>
      <c r="B19" s="110">
        <v>120</v>
      </c>
      <c r="C19" s="308">
        <v>0</v>
      </c>
      <c r="D19" s="115">
        <f>C19/$C$144*100</f>
        <v>0</v>
      </c>
      <c r="E19" s="231" t="s">
        <v>108</v>
      </c>
    </row>
    <row r="20" spans="1:5" ht="15">
      <c r="A20" s="116" t="s">
        <v>8</v>
      </c>
      <c r="B20" s="117">
        <v>200</v>
      </c>
      <c r="C20" s="309"/>
      <c r="D20" s="118">
        <f>D22</f>
        <v>0</v>
      </c>
      <c r="E20" s="232" t="s">
        <v>108</v>
      </c>
    </row>
    <row r="21" spans="1:5" ht="15">
      <c r="A21" s="109" t="s">
        <v>109</v>
      </c>
      <c r="B21" s="110"/>
      <c r="C21" s="308"/>
      <c r="D21" s="119"/>
      <c r="E21" s="231"/>
    </row>
    <row r="22" spans="1:5" ht="15">
      <c r="A22" s="109" t="s">
        <v>276</v>
      </c>
      <c r="B22" s="110">
        <v>210</v>
      </c>
      <c r="C22" s="308"/>
      <c r="D22" s="113">
        <f>C22/C144*100</f>
        <v>0</v>
      </c>
      <c r="E22" s="231" t="s">
        <v>108</v>
      </c>
    </row>
    <row r="23" spans="1:5" ht="15" hidden="1">
      <c r="A23" s="109" t="s">
        <v>434</v>
      </c>
      <c r="B23" s="110"/>
      <c r="C23" s="308"/>
      <c r="D23" s="113">
        <f>C23/C144*100</f>
        <v>0</v>
      </c>
      <c r="E23" s="231" t="s">
        <v>108</v>
      </c>
    </row>
    <row r="24" spans="1:5" ht="15">
      <c r="A24" s="120" t="s">
        <v>111</v>
      </c>
      <c r="B24" s="121">
        <v>220</v>
      </c>
      <c r="C24" s="310">
        <v>0</v>
      </c>
      <c r="D24" s="113">
        <f>C24/$C$144*100</f>
        <v>0</v>
      </c>
      <c r="E24" s="233" t="s">
        <v>108</v>
      </c>
    </row>
    <row r="25" spans="1:5" ht="15">
      <c r="A25" s="123" t="s">
        <v>183</v>
      </c>
      <c r="B25" s="124">
        <v>300</v>
      </c>
      <c r="C25" s="311">
        <f>C27+C65</f>
        <v>29439.18173</v>
      </c>
      <c r="D25" s="118">
        <f>C25/C144*100</f>
        <v>99.48724628991829</v>
      </c>
      <c r="E25" s="234" t="s">
        <v>108</v>
      </c>
    </row>
    <row r="26" spans="1:5" ht="15">
      <c r="A26" s="125" t="s">
        <v>112</v>
      </c>
      <c r="B26" s="126"/>
      <c r="C26" s="312"/>
      <c r="D26" s="127"/>
      <c r="E26" s="235"/>
    </row>
    <row r="27" spans="1:5" ht="52.5" customHeight="1">
      <c r="A27" s="128" t="s">
        <v>232</v>
      </c>
      <c r="B27" s="117">
        <v>310</v>
      </c>
      <c r="C27" s="313">
        <f>C40+C59</f>
        <v>28168.38373</v>
      </c>
      <c r="D27" s="252">
        <f>C27/C144*100</f>
        <v>95.19269100063528</v>
      </c>
      <c r="E27" s="236" t="s">
        <v>108</v>
      </c>
    </row>
    <row r="28" spans="1:5" ht="15">
      <c r="A28" s="109" t="s">
        <v>113</v>
      </c>
      <c r="B28" s="110"/>
      <c r="C28" s="314"/>
      <c r="D28" s="113"/>
      <c r="E28" s="237"/>
    </row>
    <row r="29" spans="1:5" ht="15">
      <c r="A29" s="109" t="s">
        <v>155</v>
      </c>
      <c r="B29" s="110">
        <v>311</v>
      </c>
      <c r="C29" s="314">
        <v>0</v>
      </c>
      <c r="D29" s="113">
        <v>0</v>
      </c>
      <c r="E29" s="238">
        <v>0</v>
      </c>
    </row>
    <row r="30" spans="1:7" ht="15">
      <c r="A30" s="109" t="s">
        <v>156</v>
      </c>
      <c r="B30" s="110">
        <v>312</v>
      </c>
      <c r="C30" s="314">
        <f>C31</f>
        <v>0</v>
      </c>
      <c r="D30" s="113">
        <f>D31</f>
        <v>0</v>
      </c>
      <c r="E30" s="231" t="s">
        <v>108</v>
      </c>
      <c r="G30" s="100">
        <v>500</v>
      </c>
    </row>
    <row r="31" spans="1:7" ht="15" hidden="1">
      <c r="A31" s="109" t="s">
        <v>415</v>
      </c>
      <c r="B31" s="110"/>
      <c r="C31" s="314">
        <v>0</v>
      </c>
      <c r="D31" s="249">
        <f>C31/C$144*100</f>
        <v>0</v>
      </c>
      <c r="E31" s="238" t="s">
        <v>426</v>
      </c>
      <c r="F31" s="99">
        <v>1000000</v>
      </c>
      <c r="G31" s="100">
        <v>500</v>
      </c>
    </row>
    <row r="32" spans="1:5" ht="15">
      <c r="A32" s="109" t="s">
        <v>114</v>
      </c>
      <c r="B32" s="110">
        <v>313</v>
      </c>
      <c r="C32" s="314">
        <v>0</v>
      </c>
      <c r="D32" s="113">
        <v>0</v>
      </c>
      <c r="E32" s="238">
        <v>0</v>
      </c>
    </row>
    <row r="33" spans="1:5" ht="15">
      <c r="A33" s="109" t="s">
        <v>157</v>
      </c>
      <c r="B33" s="110">
        <v>314</v>
      </c>
      <c r="C33" s="314">
        <f>SUM(C34:C39)</f>
        <v>0</v>
      </c>
      <c r="D33" s="113">
        <v>0</v>
      </c>
      <c r="E33" s="231" t="s">
        <v>108</v>
      </c>
    </row>
    <row r="34" ht="15" hidden="1">
      <c r="C34" s="315"/>
    </row>
    <row r="35" spans="1:7" ht="15" hidden="1">
      <c r="A35" s="109" t="s">
        <v>416</v>
      </c>
      <c r="B35" s="110"/>
      <c r="C35" s="314"/>
      <c r="D35" s="113">
        <f>C35/C$144*100</f>
        <v>0</v>
      </c>
      <c r="E35" s="238" t="s">
        <v>423</v>
      </c>
      <c r="F35" s="220">
        <v>1500000</v>
      </c>
      <c r="G35" s="100">
        <v>1119</v>
      </c>
    </row>
    <row r="36" spans="1:7" ht="15" hidden="1">
      <c r="A36" s="109" t="s">
        <v>417</v>
      </c>
      <c r="B36" s="110"/>
      <c r="C36" s="314"/>
      <c r="D36" s="113">
        <f>C36/C$144*100</f>
        <v>0</v>
      </c>
      <c r="E36" s="238" t="s">
        <v>421</v>
      </c>
      <c r="F36" s="99">
        <v>1000000</v>
      </c>
      <c r="G36" s="100">
        <v>300</v>
      </c>
    </row>
    <row r="37" spans="1:7" ht="15" hidden="1">
      <c r="A37" s="109" t="s">
        <v>418</v>
      </c>
      <c r="B37" s="110"/>
      <c r="C37" s="314"/>
      <c r="D37" s="113">
        <f>C37/C$144*100</f>
        <v>0</v>
      </c>
      <c r="E37" s="238" t="s">
        <v>422</v>
      </c>
      <c r="F37" s="99">
        <v>3000000</v>
      </c>
      <c r="G37" s="100">
        <v>350</v>
      </c>
    </row>
    <row r="38" spans="1:7" ht="15" hidden="1">
      <c r="A38" s="109" t="s">
        <v>419</v>
      </c>
      <c r="B38" s="110"/>
      <c r="C38" s="314"/>
      <c r="D38" s="249">
        <f>C38/C$144*100</f>
        <v>0</v>
      </c>
      <c r="E38" s="238" t="s">
        <v>424</v>
      </c>
      <c r="F38" s="220">
        <v>1000000</v>
      </c>
      <c r="G38" s="100">
        <v>799</v>
      </c>
    </row>
    <row r="39" spans="1:7" ht="15" hidden="1">
      <c r="A39" s="109" t="s">
        <v>414</v>
      </c>
      <c r="B39" s="110"/>
      <c r="C39" s="314"/>
      <c r="D39" s="113">
        <f>C39/C$144*100</f>
        <v>0</v>
      </c>
      <c r="E39" s="238" t="s">
        <v>425</v>
      </c>
      <c r="F39" s="220">
        <v>1400000</v>
      </c>
      <c r="G39" s="100">
        <v>706</v>
      </c>
    </row>
    <row r="40" spans="1:5" ht="33" customHeight="1">
      <c r="A40" s="109" t="s">
        <v>158</v>
      </c>
      <c r="B40" s="110">
        <v>315</v>
      </c>
      <c r="C40" s="316">
        <f>SUM(C41:C57)</f>
        <v>23210.61053</v>
      </c>
      <c r="D40" s="255">
        <f>C40/C144*100</f>
        <v>78.4383121622002</v>
      </c>
      <c r="E40" s="238">
        <v>0</v>
      </c>
    </row>
    <row r="41" spans="1:7" ht="13.5" customHeight="1">
      <c r="A41" s="132" t="s">
        <v>401</v>
      </c>
      <c r="B41" s="110"/>
      <c r="C41" s="317">
        <v>2963.1</v>
      </c>
      <c r="D41" s="113">
        <f aca="true" t="shared" si="0" ref="D41:D48">C41/C$144*100</f>
        <v>10.013548005013009</v>
      </c>
      <c r="E41" s="238">
        <f aca="true" t="shared" si="1" ref="E41:E46">G41/F41*100</f>
        <v>0.000509669083373898</v>
      </c>
      <c r="F41" s="338">
        <v>21586948000</v>
      </c>
      <c r="G41" s="51">
        <v>110022</v>
      </c>
    </row>
    <row r="42" spans="1:7" ht="15" customHeight="1" hidden="1">
      <c r="A42" s="109" t="s">
        <v>274</v>
      </c>
      <c r="B42" s="110"/>
      <c r="C42" s="318">
        <v>0</v>
      </c>
      <c r="D42" s="113">
        <f t="shared" si="0"/>
        <v>0</v>
      </c>
      <c r="E42" s="238">
        <f t="shared" si="1"/>
        <v>0.0028812831244069467</v>
      </c>
      <c r="F42" s="338">
        <v>1110616299</v>
      </c>
      <c r="G42" s="339">
        <v>32000</v>
      </c>
    </row>
    <row r="43" spans="1:7" ht="15">
      <c r="A43" s="132" t="s">
        <v>233</v>
      </c>
      <c r="B43" s="110"/>
      <c r="C43" s="317">
        <v>3377.127</v>
      </c>
      <c r="D43" s="113">
        <f t="shared" si="0"/>
        <v>11.412717536878796</v>
      </c>
      <c r="E43" s="238">
        <f t="shared" si="1"/>
        <v>0.00045851982745546185</v>
      </c>
      <c r="F43" s="340">
        <v>850563000</v>
      </c>
      <c r="G43" s="51">
        <v>3900</v>
      </c>
    </row>
    <row r="44" spans="1:7" ht="15.75" customHeight="1">
      <c r="A44" s="109" t="s">
        <v>404</v>
      </c>
      <c r="B44" s="110"/>
      <c r="C44" s="318">
        <v>1199.4248</v>
      </c>
      <c r="D44" s="113">
        <f t="shared" si="0"/>
        <v>4.053355544262133</v>
      </c>
      <c r="E44" s="238">
        <f t="shared" si="1"/>
        <v>0.000358112789730637</v>
      </c>
      <c r="F44" s="338">
        <v>6724138509019</v>
      </c>
      <c r="G44" s="51">
        <v>24080000</v>
      </c>
    </row>
    <row r="45" spans="1:7" ht="15">
      <c r="A45" s="132" t="s">
        <v>234</v>
      </c>
      <c r="B45" s="110"/>
      <c r="C45" s="318">
        <v>2541.44</v>
      </c>
      <c r="D45" s="113">
        <f t="shared" si="0"/>
        <v>8.588583389646066</v>
      </c>
      <c r="E45" s="238">
        <f t="shared" si="1"/>
        <v>0.0010982738851759723</v>
      </c>
      <c r="F45" s="340">
        <v>2367351200</v>
      </c>
      <c r="G45" s="51">
        <v>26000</v>
      </c>
    </row>
    <row r="46" spans="1:7" ht="15" customHeight="1">
      <c r="A46" s="132" t="s">
        <v>240</v>
      </c>
      <c r="B46" s="110"/>
      <c r="C46" s="317">
        <v>3408.6</v>
      </c>
      <c r="D46" s="113">
        <f t="shared" si="0"/>
        <v>11.519077901484033</v>
      </c>
      <c r="E46" s="238">
        <f t="shared" si="1"/>
        <v>0.0005722139631426889</v>
      </c>
      <c r="F46" s="340">
        <v>213906000</v>
      </c>
      <c r="G46" s="51">
        <v>1224</v>
      </c>
    </row>
    <row r="47" spans="1:7" ht="14.25" customHeight="1" hidden="1">
      <c r="A47" s="132" t="s">
        <v>250</v>
      </c>
      <c r="B47" s="110"/>
      <c r="C47" s="317">
        <v>0</v>
      </c>
      <c r="D47" s="113">
        <f t="shared" si="0"/>
        <v>0</v>
      </c>
      <c r="E47" s="238"/>
      <c r="F47" s="341"/>
      <c r="G47" s="51"/>
    </row>
    <row r="48" spans="1:7" ht="0.75" customHeight="1">
      <c r="A48" s="132" t="s">
        <v>420</v>
      </c>
      <c r="B48" s="110"/>
      <c r="C48" s="317">
        <v>0</v>
      </c>
      <c r="D48" s="113">
        <f t="shared" si="0"/>
        <v>0</v>
      </c>
      <c r="E48" s="238">
        <f>G48/F48*100</f>
        <v>0.00307909371426807</v>
      </c>
      <c r="F48" s="338">
        <v>47487999252</v>
      </c>
      <c r="G48" s="51">
        <v>1462200</v>
      </c>
    </row>
    <row r="49" spans="1:7" ht="16.5" customHeight="1">
      <c r="A49" s="132" t="s">
        <v>482</v>
      </c>
      <c r="B49" s="110"/>
      <c r="C49" s="264">
        <v>717.22342</v>
      </c>
      <c r="D49" s="113">
        <f>C49/$C$144*100</f>
        <v>2.423796411356217</v>
      </c>
      <c r="E49" s="238">
        <v>0</v>
      </c>
      <c r="F49" s="338"/>
      <c r="G49" s="339"/>
    </row>
    <row r="50" spans="1:7" ht="15" customHeight="1">
      <c r="A50" s="132" t="s">
        <v>410</v>
      </c>
      <c r="B50" s="110"/>
      <c r="C50" s="317">
        <v>1740.11435</v>
      </c>
      <c r="D50" s="113">
        <f aca="true" t="shared" si="2" ref="D50:D56">C50/C$144*100</f>
        <v>5.880570543666096</v>
      </c>
      <c r="E50" s="238">
        <v>0</v>
      </c>
      <c r="F50" s="338">
        <v>5100000000</v>
      </c>
      <c r="G50" s="51">
        <v>1482800</v>
      </c>
    </row>
    <row r="51" spans="1:7" ht="17.25" customHeight="1">
      <c r="A51" s="132" t="s">
        <v>252</v>
      </c>
      <c r="B51" s="110"/>
      <c r="C51" s="317">
        <v>1614.4098</v>
      </c>
      <c r="D51" s="113">
        <f t="shared" si="2"/>
        <v>5.455762556803161</v>
      </c>
      <c r="E51" s="238">
        <f>G51/F51*100</f>
        <v>6.969714909269847E-05</v>
      </c>
      <c r="F51" s="340">
        <v>35725995000</v>
      </c>
      <c r="G51" s="51">
        <v>24900</v>
      </c>
    </row>
    <row r="52" spans="1:7" ht="14.25" customHeight="1">
      <c r="A52" s="132" t="s">
        <v>288</v>
      </c>
      <c r="B52" s="110"/>
      <c r="C52" s="317">
        <v>1582.72246</v>
      </c>
      <c r="D52" s="113">
        <f t="shared" si="2"/>
        <v>5.348677848139543</v>
      </c>
      <c r="E52" s="238">
        <f>G52/F52*100</f>
        <v>0.0003525970896190083</v>
      </c>
      <c r="F52" s="340">
        <v>2178690700</v>
      </c>
      <c r="G52" s="51">
        <v>7682</v>
      </c>
    </row>
    <row r="53" spans="1:7" ht="17.25" customHeight="1">
      <c r="A53" s="132" t="s">
        <v>480</v>
      </c>
      <c r="B53" s="110"/>
      <c r="C53" s="317">
        <v>1749.3735</v>
      </c>
      <c r="D53" s="113">
        <f t="shared" si="2"/>
        <v>5.911861064745578</v>
      </c>
      <c r="E53" s="238">
        <f>G53/F53*100</f>
        <v>7.901777807367719E-05</v>
      </c>
      <c r="F53" s="341">
        <v>9301704223</v>
      </c>
      <c r="G53" s="51">
        <v>7350</v>
      </c>
    </row>
    <row r="54" spans="1:7" ht="0.75" customHeight="1" hidden="1">
      <c r="A54" s="132" t="s">
        <v>278</v>
      </c>
      <c r="B54" s="110"/>
      <c r="C54" s="317">
        <v>0</v>
      </c>
      <c r="D54" s="113">
        <f t="shared" si="2"/>
        <v>0</v>
      </c>
      <c r="E54" s="238">
        <f>G54/F54*100</f>
        <v>0.0005224842740233403</v>
      </c>
      <c r="F54" s="338">
        <v>190627747</v>
      </c>
      <c r="G54" s="51">
        <v>996</v>
      </c>
    </row>
    <row r="55" spans="1:7" ht="0.75" customHeight="1" hidden="1">
      <c r="A55" s="132" t="s">
        <v>279</v>
      </c>
      <c r="B55" s="110"/>
      <c r="C55" s="317">
        <v>0</v>
      </c>
      <c r="D55" s="113">
        <f t="shared" si="2"/>
        <v>0</v>
      </c>
      <c r="E55" s="238">
        <f>G55/F55*100</f>
        <v>1.957269103410457E-05</v>
      </c>
      <c r="F55" s="340">
        <v>4741300000</v>
      </c>
      <c r="G55" s="51">
        <v>928</v>
      </c>
    </row>
    <row r="56" spans="1:7" ht="0" customHeight="1" hidden="1">
      <c r="A56" s="132" t="s">
        <v>444</v>
      </c>
      <c r="B56" s="110"/>
      <c r="C56" s="314">
        <v>0</v>
      </c>
      <c r="D56" s="113">
        <f t="shared" si="2"/>
        <v>0</v>
      </c>
      <c r="E56" s="238"/>
      <c r="F56" s="341"/>
      <c r="G56" s="51"/>
    </row>
    <row r="57" spans="1:7" ht="16.5" customHeight="1">
      <c r="A57" s="132" t="s">
        <v>479</v>
      </c>
      <c r="B57" s="110"/>
      <c r="C57" s="318">
        <v>2317.0752</v>
      </c>
      <c r="D57" s="113">
        <f>C57/$C$144*100</f>
        <v>7.8303613602055675</v>
      </c>
      <c r="E57" s="238">
        <v>0</v>
      </c>
      <c r="F57" s="338"/>
      <c r="G57" s="339"/>
    </row>
    <row r="58" spans="1:7" ht="16.5" customHeight="1">
      <c r="A58" s="132" t="s">
        <v>159</v>
      </c>
      <c r="B58" s="110">
        <v>316</v>
      </c>
      <c r="C58" s="314"/>
      <c r="D58" s="113">
        <v>0</v>
      </c>
      <c r="E58" s="238">
        <f>D58/$F$10*100</f>
        <v>0</v>
      </c>
      <c r="F58" s="340"/>
      <c r="G58" s="51"/>
    </row>
    <row r="59" spans="1:7" ht="16.5" customHeight="1">
      <c r="A59" s="132" t="s">
        <v>160</v>
      </c>
      <c r="B59" s="110">
        <v>317</v>
      </c>
      <c r="C59" s="319">
        <f>C60+C61+C63+C62</f>
        <v>4957.7732</v>
      </c>
      <c r="D59" s="254">
        <f>C59/C144*100</f>
        <v>16.75437883843507</v>
      </c>
      <c r="E59" s="231" t="s">
        <v>108</v>
      </c>
      <c r="F59" s="340"/>
      <c r="G59" s="51"/>
    </row>
    <row r="60" spans="1:7" ht="15">
      <c r="A60" s="132" t="s">
        <v>259</v>
      </c>
      <c r="B60" s="110"/>
      <c r="C60" s="320">
        <v>1386.879</v>
      </c>
      <c r="D60" s="113">
        <f aca="true" t="shared" si="3" ref="D60:D70">C60/$C$144*100</f>
        <v>4.686841295820065</v>
      </c>
      <c r="E60" s="238">
        <f>G60/F60*100</f>
        <v>0.0008374450114373469</v>
      </c>
      <c r="F60" s="341">
        <v>7701998235</v>
      </c>
      <c r="G60" s="51">
        <v>64500</v>
      </c>
    </row>
    <row r="61" spans="1:7" ht="15" customHeight="1">
      <c r="A61" s="132" t="s">
        <v>245</v>
      </c>
      <c r="B61" s="110"/>
      <c r="C61" s="320">
        <v>752.6522</v>
      </c>
      <c r="D61" s="113">
        <f t="shared" si="3"/>
        <v>2.5435250027939156</v>
      </c>
      <c r="E61" s="238">
        <f>G61/F61*100</f>
        <v>0.0013022</v>
      </c>
      <c r="F61" s="338">
        <v>1000000000</v>
      </c>
      <c r="G61" s="51">
        <v>13022</v>
      </c>
    </row>
    <row r="62" spans="1:7" ht="0.75" customHeight="1">
      <c r="A62" s="132" t="s">
        <v>273</v>
      </c>
      <c r="B62" s="110"/>
      <c r="C62" s="321">
        <v>0</v>
      </c>
      <c r="D62" s="113">
        <f t="shared" si="3"/>
        <v>0</v>
      </c>
      <c r="E62" s="238"/>
      <c r="F62" s="220"/>
      <c r="G62" s="51"/>
    </row>
    <row r="63" spans="1:7" ht="15">
      <c r="A63" s="132" t="s">
        <v>407</v>
      </c>
      <c r="B63" s="110"/>
      <c r="C63" s="321">
        <v>2818.242</v>
      </c>
      <c r="D63" s="113">
        <f t="shared" si="3"/>
        <v>9.524012539821088</v>
      </c>
      <c r="E63" s="238">
        <f>G63/F63*100</f>
        <v>0.004952166572875633</v>
      </c>
      <c r="F63" s="164">
        <v>1554875</v>
      </c>
      <c r="G63" s="100">
        <v>77</v>
      </c>
    </row>
    <row r="64" spans="1:5" ht="15">
      <c r="A64" s="132" t="s">
        <v>167</v>
      </c>
      <c r="B64" s="110">
        <v>318</v>
      </c>
      <c r="C64" s="314">
        <v>0</v>
      </c>
      <c r="D64" s="113">
        <f t="shared" si="3"/>
        <v>0</v>
      </c>
      <c r="E64" s="238">
        <f>D64/$F$10*100</f>
        <v>0</v>
      </c>
    </row>
    <row r="65" spans="1:5" ht="46.5">
      <c r="A65" s="134" t="s">
        <v>161</v>
      </c>
      <c r="B65" s="117">
        <v>320</v>
      </c>
      <c r="C65" s="322">
        <f>C71+C76+C80</f>
        <v>1270.798</v>
      </c>
      <c r="D65" s="267">
        <f t="shared" si="3"/>
        <v>4.294555289283021</v>
      </c>
      <c r="E65" s="239" t="s">
        <v>108</v>
      </c>
    </row>
    <row r="66" spans="1:5" ht="15">
      <c r="A66" s="125" t="s">
        <v>115</v>
      </c>
      <c r="B66" s="126"/>
      <c r="C66" s="135"/>
      <c r="D66" s="113">
        <f t="shared" si="3"/>
        <v>0</v>
      </c>
      <c r="E66" s="235"/>
    </row>
    <row r="67" spans="1:5" ht="15">
      <c r="A67" s="109" t="s">
        <v>162</v>
      </c>
      <c r="B67" s="110">
        <v>321</v>
      </c>
      <c r="C67" s="111">
        <v>0</v>
      </c>
      <c r="D67" s="113">
        <f t="shared" si="3"/>
        <v>0</v>
      </c>
      <c r="E67" s="238">
        <f>D67/$F$10*100</f>
        <v>0</v>
      </c>
    </row>
    <row r="68" spans="1:5" ht="15">
      <c r="A68" s="109" t="s">
        <v>163</v>
      </c>
      <c r="B68" s="110">
        <v>322</v>
      </c>
      <c r="C68" s="111">
        <v>0</v>
      </c>
      <c r="D68" s="113">
        <f t="shared" si="3"/>
        <v>0</v>
      </c>
      <c r="E68" s="238">
        <f>D68/$F$10*100</f>
        <v>0</v>
      </c>
    </row>
    <row r="69" spans="1:5" ht="15">
      <c r="A69" s="109" t="s">
        <v>114</v>
      </c>
      <c r="B69" s="110">
        <v>323</v>
      </c>
      <c r="C69" s="111">
        <v>0</v>
      </c>
      <c r="D69" s="113">
        <f t="shared" si="3"/>
        <v>0</v>
      </c>
      <c r="E69" s="238">
        <f>D69/$F$10*100</f>
        <v>0</v>
      </c>
    </row>
    <row r="70" spans="1:5" ht="15">
      <c r="A70" s="109" t="s">
        <v>222</v>
      </c>
      <c r="B70" s="110">
        <v>324</v>
      </c>
      <c r="C70" s="111">
        <v>0</v>
      </c>
      <c r="D70" s="113">
        <f t="shared" si="3"/>
        <v>0</v>
      </c>
      <c r="E70" s="231" t="s">
        <v>108</v>
      </c>
    </row>
    <row r="71" spans="1:5" ht="45" customHeight="1">
      <c r="A71" s="109" t="s">
        <v>158</v>
      </c>
      <c r="B71" s="110">
        <v>325</v>
      </c>
      <c r="C71" s="253">
        <f>C72+C73+C77</f>
        <v>526.15</v>
      </c>
      <c r="D71" s="113">
        <f>C71/C144*100</f>
        <v>1.7780798092665095</v>
      </c>
      <c r="E71" s="238">
        <v>0</v>
      </c>
    </row>
    <row r="72" spans="1:5" ht="18" customHeight="1">
      <c r="A72" s="109" t="s">
        <v>278</v>
      </c>
      <c r="B72" s="110"/>
      <c r="C72" s="264">
        <v>526.15</v>
      </c>
      <c r="D72" s="113">
        <f>C72/C$144*100</f>
        <v>1.7780798092665095</v>
      </c>
      <c r="E72" s="238"/>
    </row>
    <row r="73" spans="1:5" ht="14.25" customHeight="1" hidden="1">
      <c r="A73" s="109" t="s">
        <v>449</v>
      </c>
      <c r="B73" s="110"/>
      <c r="C73" s="264">
        <v>0</v>
      </c>
      <c r="D73" s="113">
        <f>C73/C$144*100</f>
        <v>0</v>
      </c>
      <c r="E73" s="238">
        <f>D73/$F$10*100</f>
        <v>0</v>
      </c>
    </row>
    <row r="74" spans="1:5" ht="16.5" customHeight="1" hidden="1">
      <c r="A74" s="109" t="s">
        <v>451</v>
      </c>
      <c r="B74" s="110"/>
      <c r="C74" s="264">
        <v>0</v>
      </c>
      <c r="D74" s="113"/>
      <c r="E74" s="238"/>
    </row>
    <row r="75" spans="1:9" s="130" customFormat="1" ht="0" customHeight="1" hidden="1">
      <c r="A75" s="132" t="s">
        <v>279</v>
      </c>
      <c r="B75" s="110"/>
      <c r="C75" s="129">
        <v>0</v>
      </c>
      <c r="D75" s="113">
        <f>C75/C$144*100</f>
        <v>0</v>
      </c>
      <c r="E75" s="238">
        <f>G75/F75*100</f>
        <v>1.957269103410457E-05</v>
      </c>
      <c r="F75" s="99">
        <v>4741300000</v>
      </c>
      <c r="G75" s="131">
        <v>928</v>
      </c>
      <c r="I75" s="131"/>
    </row>
    <row r="76" spans="1:9" s="130" customFormat="1" ht="16.5" customHeight="1" hidden="1">
      <c r="A76" s="132" t="s">
        <v>452</v>
      </c>
      <c r="B76" s="110"/>
      <c r="C76" s="111">
        <v>0</v>
      </c>
      <c r="D76" s="113"/>
      <c r="E76" s="238"/>
      <c r="F76" s="99"/>
      <c r="G76" s="131"/>
      <c r="I76" s="131"/>
    </row>
    <row r="77" spans="1:9" s="130" customFormat="1" ht="16.5" customHeight="1" hidden="1">
      <c r="A77" s="132"/>
      <c r="B77" s="110"/>
      <c r="C77" s="111">
        <v>0</v>
      </c>
      <c r="D77" s="113"/>
      <c r="E77" s="238"/>
      <c r="F77" s="99"/>
      <c r="G77" s="131"/>
      <c r="I77" s="131"/>
    </row>
    <row r="78" spans="1:5" ht="15.75" customHeight="1">
      <c r="A78" s="109" t="s">
        <v>164</v>
      </c>
      <c r="B78" s="110">
        <v>326</v>
      </c>
      <c r="C78" s="111">
        <v>0</v>
      </c>
      <c r="D78" s="113">
        <f>C78/$C$144*100</f>
        <v>0</v>
      </c>
      <c r="E78" s="238">
        <f>D78/$F$10*100</f>
        <v>0</v>
      </c>
    </row>
    <row r="79" spans="1:5" ht="15" customHeight="1">
      <c r="A79" s="109" t="s">
        <v>165</v>
      </c>
      <c r="B79" s="110">
        <v>327</v>
      </c>
      <c r="C79" s="253">
        <f>C80</f>
        <v>744.648</v>
      </c>
      <c r="D79" s="113">
        <f>C79/$C$144*100</f>
        <v>2.516475480016512</v>
      </c>
      <c r="E79" s="231" t="s">
        <v>108</v>
      </c>
    </row>
    <row r="80" spans="1:5" ht="16.5" customHeight="1">
      <c r="A80" s="109" t="s">
        <v>273</v>
      </c>
      <c r="B80" s="110"/>
      <c r="C80" s="133">
        <v>744.648</v>
      </c>
      <c r="D80" s="113">
        <f>C80/C$144*100</f>
        <v>2.516475480016512</v>
      </c>
      <c r="E80" s="238">
        <v>0</v>
      </c>
    </row>
    <row r="81" spans="1:7" ht="15" hidden="1">
      <c r="A81" s="109" t="s">
        <v>275</v>
      </c>
      <c r="B81" s="110"/>
      <c r="C81" s="136"/>
      <c r="D81" s="113">
        <f>C81/C$144*100</f>
        <v>0</v>
      </c>
      <c r="E81" s="238">
        <f>G81/F81*100</f>
        <v>0.026573151101066554</v>
      </c>
      <c r="F81" s="99">
        <v>2675633</v>
      </c>
      <c r="G81" s="100">
        <v>711</v>
      </c>
    </row>
    <row r="82" spans="1:7" ht="0" customHeight="1" hidden="1">
      <c r="A82" s="109" t="s">
        <v>277</v>
      </c>
      <c r="B82" s="110"/>
      <c r="C82" s="136"/>
      <c r="D82" s="113">
        <f>C82/C$144*100</f>
        <v>0</v>
      </c>
      <c r="E82" s="238">
        <f>G82/F82*100</f>
        <v>0.003326315679317754</v>
      </c>
      <c r="F82" s="99">
        <v>2675633</v>
      </c>
      <c r="G82" s="100">
        <v>89</v>
      </c>
    </row>
    <row r="83" spans="1:5" ht="15">
      <c r="A83" s="109" t="s">
        <v>166</v>
      </c>
      <c r="B83" s="110">
        <v>328</v>
      </c>
      <c r="C83" s="111">
        <v>0</v>
      </c>
      <c r="D83" s="113">
        <f>C83/$C$144*100</f>
        <v>0</v>
      </c>
      <c r="E83" s="238">
        <f>D83/$F$10*100</f>
        <v>0</v>
      </c>
    </row>
    <row r="84" spans="1:5" ht="15">
      <c r="A84" s="120" t="s">
        <v>167</v>
      </c>
      <c r="B84" s="121">
        <v>329</v>
      </c>
      <c r="C84" s="122">
        <v>0</v>
      </c>
      <c r="D84" s="115">
        <f>C84/$C$144*100</f>
        <v>0</v>
      </c>
      <c r="E84" s="240">
        <f>D84/$F$10*100</f>
        <v>0</v>
      </c>
    </row>
    <row r="85" spans="1:5" ht="30.75">
      <c r="A85" s="116" t="s">
        <v>168</v>
      </c>
      <c r="B85" s="117">
        <v>400</v>
      </c>
      <c r="C85" s="265">
        <f>C91+C116</f>
        <v>0</v>
      </c>
      <c r="D85" s="266">
        <f>C85/C144*100</f>
        <v>0</v>
      </c>
      <c r="E85" s="241" t="s">
        <v>108</v>
      </c>
    </row>
    <row r="86" spans="1:5" ht="15">
      <c r="A86" s="125" t="s">
        <v>109</v>
      </c>
      <c r="B86" s="126"/>
      <c r="C86" s="135"/>
      <c r="D86" s="119"/>
      <c r="E86" s="235"/>
    </row>
    <row r="87" spans="1:5" ht="15">
      <c r="A87" s="109" t="s">
        <v>169</v>
      </c>
      <c r="B87" s="110">
        <v>410</v>
      </c>
      <c r="C87" s="111">
        <v>0</v>
      </c>
      <c r="D87" s="113">
        <f aca="true" t="shared" si="4" ref="D87:D92">C87/$C$144*100</f>
        <v>0</v>
      </c>
      <c r="E87" s="238">
        <f>D87/$F$10*100</f>
        <v>0</v>
      </c>
    </row>
    <row r="88" spans="1:5" ht="15">
      <c r="A88" s="109" t="s">
        <v>163</v>
      </c>
      <c r="B88" s="110">
        <v>420</v>
      </c>
      <c r="C88" s="111">
        <v>0</v>
      </c>
      <c r="D88" s="113">
        <f t="shared" si="4"/>
        <v>0</v>
      </c>
      <c r="E88" s="238">
        <f>D88/$F$10*100</f>
        <v>0</v>
      </c>
    </row>
    <row r="89" spans="1:5" ht="15">
      <c r="A89" s="109" t="s">
        <v>114</v>
      </c>
      <c r="B89" s="110">
        <v>430</v>
      </c>
      <c r="C89" s="111">
        <v>0</v>
      </c>
      <c r="D89" s="113">
        <f t="shared" si="4"/>
        <v>0</v>
      </c>
      <c r="E89" s="238">
        <f>D89/$F$10*100</f>
        <v>0</v>
      </c>
    </row>
    <row r="90" spans="1:5" ht="15">
      <c r="A90" s="109" t="s">
        <v>157</v>
      </c>
      <c r="B90" s="110">
        <v>440</v>
      </c>
      <c r="C90" s="111">
        <v>0</v>
      </c>
      <c r="D90" s="113">
        <f t="shared" si="4"/>
        <v>0</v>
      </c>
      <c r="E90" s="231" t="s">
        <v>108</v>
      </c>
    </row>
    <row r="91" spans="1:5" ht="30" customHeight="1">
      <c r="A91" s="109" t="s">
        <v>158</v>
      </c>
      <c r="B91" s="110">
        <v>450</v>
      </c>
      <c r="C91" s="268">
        <f>SUM(C93:C111)</f>
        <v>0</v>
      </c>
      <c r="D91" s="113">
        <f t="shared" si="4"/>
        <v>0</v>
      </c>
      <c r="E91" s="238">
        <v>0</v>
      </c>
    </row>
    <row r="92" spans="1:5" ht="18" customHeight="1" hidden="1">
      <c r="A92" s="109" t="s">
        <v>250</v>
      </c>
      <c r="B92" s="110"/>
      <c r="C92" s="264">
        <v>0</v>
      </c>
      <c r="D92" s="113">
        <f t="shared" si="4"/>
        <v>0</v>
      </c>
      <c r="E92" s="238"/>
    </row>
    <row r="93" spans="1:7" ht="16.5" customHeight="1" hidden="1">
      <c r="A93" s="132" t="s">
        <v>401</v>
      </c>
      <c r="B93" s="110"/>
      <c r="C93" s="317">
        <v>0</v>
      </c>
      <c r="D93" s="113">
        <f aca="true" t="shared" si="5" ref="D93:D100">C93/C$144*100</f>
        <v>0</v>
      </c>
      <c r="E93" s="238">
        <f aca="true" t="shared" si="6" ref="E93:E98">G93/F93*100</f>
        <v>0.000509669083373898</v>
      </c>
      <c r="F93" s="338">
        <v>21586948000</v>
      </c>
      <c r="G93" s="51">
        <v>110022</v>
      </c>
    </row>
    <row r="94" spans="1:7" ht="15" customHeight="1" hidden="1">
      <c r="A94" s="109" t="s">
        <v>274</v>
      </c>
      <c r="B94" s="110"/>
      <c r="C94" s="318">
        <v>0</v>
      </c>
      <c r="D94" s="113">
        <f t="shared" si="5"/>
        <v>0</v>
      </c>
      <c r="E94" s="238">
        <f t="shared" si="6"/>
        <v>0.0028812831244069467</v>
      </c>
      <c r="F94" s="338">
        <v>1110616299</v>
      </c>
      <c r="G94" s="339">
        <v>32000</v>
      </c>
    </row>
    <row r="95" spans="1:7" ht="15" hidden="1">
      <c r="A95" s="132" t="s">
        <v>233</v>
      </c>
      <c r="B95" s="110"/>
      <c r="C95" s="317">
        <v>0</v>
      </c>
      <c r="D95" s="113">
        <f t="shared" si="5"/>
        <v>0</v>
      </c>
      <c r="E95" s="238">
        <f t="shared" si="6"/>
        <v>0.00045851982745546185</v>
      </c>
      <c r="F95" s="340">
        <v>850563000</v>
      </c>
      <c r="G95" s="51">
        <v>3900</v>
      </c>
    </row>
    <row r="96" spans="1:7" ht="15.75" customHeight="1" hidden="1">
      <c r="A96" s="109" t="s">
        <v>404</v>
      </c>
      <c r="B96" s="110"/>
      <c r="C96" s="318">
        <v>0</v>
      </c>
      <c r="D96" s="113">
        <f t="shared" si="5"/>
        <v>0</v>
      </c>
      <c r="E96" s="238">
        <f t="shared" si="6"/>
        <v>0.000358112789730637</v>
      </c>
      <c r="F96" s="338">
        <v>6724138509019</v>
      </c>
      <c r="G96" s="51">
        <v>24080000</v>
      </c>
    </row>
    <row r="97" spans="1:7" ht="15" hidden="1">
      <c r="A97" s="132" t="s">
        <v>234</v>
      </c>
      <c r="B97" s="110"/>
      <c r="C97" s="318">
        <v>0</v>
      </c>
      <c r="D97" s="113">
        <f t="shared" si="5"/>
        <v>0</v>
      </c>
      <c r="E97" s="238">
        <f t="shared" si="6"/>
        <v>0.0010982738851759723</v>
      </c>
      <c r="F97" s="340">
        <v>2367351200</v>
      </c>
      <c r="G97" s="51">
        <v>26000</v>
      </c>
    </row>
    <row r="98" spans="1:7" ht="15" customHeight="1" hidden="1">
      <c r="A98" s="132" t="s">
        <v>240</v>
      </c>
      <c r="B98" s="110"/>
      <c r="C98" s="317">
        <v>0</v>
      </c>
      <c r="D98" s="113">
        <f t="shared" si="5"/>
        <v>0</v>
      </c>
      <c r="E98" s="238">
        <f t="shared" si="6"/>
        <v>0.0005722139631426889</v>
      </c>
      <c r="F98" s="340">
        <v>213906000</v>
      </c>
      <c r="G98" s="51">
        <v>1224</v>
      </c>
    </row>
    <row r="99" spans="1:7" ht="14.25" customHeight="1" hidden="1">
      <c r="A99" s="132" t="s">
        <v>250</v>
      </c>
      <c r="B99" s="110"/>
      <c r="C99" s="317">
        <v>0</v>
      </c>
      <c r="D99" s="113">
        <f t="shared" si="5"/>
        <v>0</v>
      </c>
      <c r="E99" s="238"/>
      <c r="F99" s="341"/>
      <c r="G99" s="51"/>
    </row>
    <row r="100" spans="1:7" ht="0.75" customHeight="1" hidden="1">
      <c r="A100" s="132" t="s">
        <v>420</v>
      </c>
      <c r="B100" s="110"/>
      <c r="C100" s="317">
        <v>0</v>
      </c>
      <c r="D100" s="113">
        <f t="shared" si="5"/>
        <v>0</v>
      </c>
      <c r="E100" s="238">
        <f>G100/F100*100</f>
        <v>0.00307909371426807</v>
      </c>
      <c r="F100" s="338">
        <v>47487999252</v>
      </c>
      <c r="G100" s="51">
        <v>1462200</v>
      </c>
    </row>
    <row r="101" spans="1:7" ht="16.5" customHeight="1" hidden="1">
      <c r="A101" s="132" t="s">
        <v>482</v>
      </c>
      <c r="B101" s="110"/>
      <c r="C101" s="264">
        <v>0</v>
      </c>
      <c r="D101" s="113">
        <f>C101/$C$144*100</f>
        <v>0</v>
      </c>
      <c r="E101" s="238">
        <v>0</v>
      </c>
      <c r="F101" s="338"/>
      <c r="G101" s="339"/>
    </row>
    <row r="102" spans="1:6" ht="18" customHeight="1" hidden="1">
      <c r="A102" s="132" t="s">
        <v>481</v>
      </c>
      <c r="B102" s="110"/>
      <c r="C102" s="111">
        <v>0</v>
      </c>
      <c r="D102" s="113">
        <f>C102/$C$144*100</f>
        <v>0</v>
      </c>
      <c r="E102" s="238"/>
      <c r="F102" s="220"/>
    </row>
    <row r="103" spans="1:7" ht="15" customHeight="1" hidden="1">
      <c r="A103" s="132" t="s">
        <v>410</v>
      </c>
      <c r="B103" s="110"/>
      <c r="C103" s="317">
        <v>0</v>
      </c>
      <c r="D103" s="113">
        <f aca="true" t="shared" si="7" ref="D103:D110">C103/C$144*100</f>
        <v>0</v>
      </c>
      <c r="E103" s="238">
        <v>0</v>
      </c>
      <c r="F103" s="338">
        <v>5100000000</v>
      </c>
      <c r="G103" s="51">
        <v>1482800</v>
      </c>
    </row>
    <row r="104" spans="1:5" ht="18" customHeight="1" hidden="1">
      <c r="A104" s="109" t="s">
        <v>485</v>
      </c>
      <c r="B104" s="110"/>
      <c r="C104" s="264">
        <v>0</v>
      </c>
      <c r="D104" s="113">
        <f t="shared" si="7"/>
        <v>0</v>
      </c>
      <c r="E104" s="238"/>
    </row>
    <row r="105" spans="1:7" ht="17.25" customHeight="1" hidden="1">
      <c r="A105" s="132" t="s">
        <v>252</v>
      </c>
      <c r="B105" s="110"/>
      <c r="C105" s="317">
        <v>0</v>
      </c>
      <c r="D105" s="113">
        <f t="shared" si="7"/>
        <v>0</v>
      </c>
      <c r="E105" s="238">
        <f>G105/F105*100</f>
        <v>6.969714909269847E-05</v>
      </c>
      <c r="F105" s="340">
        <v>35725995000</v>
      </c>
      <c r="G105" s="51">
        <v>24900</v>
      </c>
    </row>
    <row r="106" spans="1:7" ht="14.25" customHeight="1" hidden="1">
      <c r="A106" s="132" t="s">
        <v>288</v>
      </c>
      <c r="B106" s="110"/>
      <c r="C106" s="317">
        <v>0</v>
      </c>
      <c r="D106" s="113">
        <f t="shared" si="7"/>
        <v>0</v>
      </c>
      <c r="E106" s="238">
        <f>G106/F106*100</f>
        <v>0.0003525970896190083</v>
      </c>
      <c r="F106" s="340">
        <v>2178690700</v>
      </c>
      <c r="G106" s="51">
        <v>7682</v>
      </c>
    </row>
    <row r="107" spans="1:7" ht="13.5" customHeight="1" hidden="1">
      <c r="A107" s="132" t="s">
        <v>480</v>
      </c>
      <c r="B107" s="110"/>
      <c r="C107" s="317">
        <v>0</v>
      </c>
      <c r="D107" s="113">
        <f t="shared" si="7"/>
        <v>0</v>
      </c>
      <c r="E107" s="238">
        <f>G107/F107*100</f>
        <v>7.901777807367719E-05</v>
      </c>
      <c r="F107" s="341">
        <v>9301704223</v>
      </c>
      <c r="G107" s="51">
        <v>7350</v>
      </c>
    </row>
    <row r="108" spans="1:7" ht="18" customHeight="1" hidden="1">
      <c r="A108" s="132" t="s">
        <v>278</v>
      </c>
      <c r="B108" s="110"/>
      <c r="C108" s="317">
        <v>0</v>
      </c>
      <c r="D108" s="113">
        <f t="shared" si="7"/>
        <v>0</v>
      </c>
      <c r="E108" s="238">
        <f>G108/F108*100</f>
        <v>0.0005224842740233403</v>
      </c>
      <c r="F108" s="338">
        <v>190627747</v>
      </c>
      <c r="G108" s="51">
        <v>996</v>
      </c>
    </row>
    <row r="109" spans="1:7" ht="0.75" customHeight="1" hidden="1">
      <c r="A109" s="132" t="s">
        <v>279</v>
      </c>
      <c r="B109" s="110"/>
      <c r="C109" s="317">
        <v>0</v>
      </c>
      <c r="D109" s="113">
        <f t="shared" si="7"/>
        <v>0</v>
      </c>
      <c r="E109" s="238">
        <f>G109/F109*100</f>
        <v>1.957269103410457E-05</v>
      </c>
      <c r="F109" s="340">
        <v>4741300000</v>
      </c>
      <c r="G109" s="51">
        <v>928</v>
      </c>
    </row>
    <row r="110" spans="1:7" ht="0" customHeight="1" hidden="1">
      <c r="A110" s="132" t="s">
        <v>444</v>
      </c>
      <c r="B110" s="110"/>
      <c r="C110" s="314">
        <v>0</v>
      </c>
      <c r="D110" s="113">
        <f t="shared" si="7"/>
        <v>0</v>
      </c>
      <c r="E110" s="238"/>
      <c r="F110" s="341"/>
      <c r="G110" s="51"/>
    </row>
    <row r="111" spans="1:7" ht="16.5" customHeight="1" hidden="1">
      <c r="A111" s="132" t="s">
        <v>479</v>
      </c>
      <c r="B111" s="110"/>
      <c r="C111" s="318">
        <v>0</v>
      </c>
      <c r="D111" s="113">
        <f>C111/$C$144*100</f>
        <v>0</v>
      </c>
      <c r="E111" s="238">
        <v>0</v>
      </c>
      <c r="F111" s="338"/>
      <c r="G111" s="339"/>
    </row>
    <row r="112" spans="1:6" ht="2.25" customHeight="1" hidden="1">
      <c r="A112" s="132" t="s">
        <v>447</v>
      </c>
      <c r="B112" s="110"/>
      <c r="C112" s="264">
        <v>0</v>
      </c>
      <c r="D112" s="113">
        <f>C112/$C$144*100</f>
        <v>0</v>
      </c>
      <c r="E112" s="238"/>
      <c r="F112" s="220"/>
    </row>
    <row r="113" spans="1:6" ht="15" customHeight="1" hidden="1">
      <c r="A113" s="132" t="s">
        <v>450</v>
      </c>
      <c r="B113" s="110"/>
      <c r="C113" s="264">
        <v>0</v>
      </c>
      <c r="D113" s="113">
        <f>C113/$C$144*100</f>
        <v>0</v>
      </c>
      <c r="E113" s="238"/>
      <c r="F113" s="220"/>
    </row>
    <row r="114" spans="1:6" ht="15" customHeight="1" hidden="1">
      <c r="A114" s="132" t="s">
        <v>464</v>
      </c>
      <c r="B114" s="110"/>
      <c r="C114" s="264">
        <v>0</v>
      </c>
      <c r="D114" s="113">
        <f>C114/$C$144*100</f>
        <v>0</v>
      </c>
      <c r="E114" s="238"/>
      <c r="F114" s="220"/>
    </row>
    <row r="115" spans="1:5" ht="15" customHeight="1" hidden="1">
      <c r="A115" s="109" t="s">
        <v>170</v>
      </c>
      <c r="B115" s="110">
        <v>460</v>
      </c>
      <c r="C115" s="264">
        <v>0</v>
      </c>
      <c r="D115" s="113">
        <f>C115/C144*100</f>
        <v>0</v>
      </c>
      <c r="E115" s="238">
        <v>0</v>
      </c>
    </row>
    <row r="116" spans="1:7" ht="15" hidden="1">
      <c r="A116" s="109" t="s">
        <v>182</v>
      </c>
      <c r="B116" s="110">
        <v>470</v>
      </c>
      <c r="C116" s="253">
        <f>SUM(C117:C122)</f>
        <v>0</v>
      </c>
      <c r="D116" s="113">
        <f>C116/C144*100</f>
        <v>0</v>
      </c>
      <c r="E116" s="231" t="s">
        <v>108</v>
      </c>
      <c r="F116" s="99">
        <v>19000000</v>
      </c>
      <c r="G116" s="100">
        <v>50</v>
      </c>
    </row>
    <row r="117" spans="1:5" ht="16.5" customHeight="1" hidden="1">
      <c r="A117" s="109" t="s">
        <v>273</v>
      </c>
      <c r="B117" s="110"/>
      <c r="C117" s="133">
        <v>0</v>
      </c>
      <c r="D117" s="113">
        <f>C117/C$144*100</f>
        <v>0</v>
      </c>
      <c r="E117" s="238">
        <v>0</v>
      </c>
    </row>
    <row r="118" spans="1:7" ht="15" hidden="1">
      <c r="A118" s="132" t="s">
        <v>259</v>
      </c>
      <c r="B118" s="110"/>
      <c r="C118" s="320">
        <v>0</v>
      </c>
      <c r="D118" s="113">
        <f aca="true" t="shared" si="8" ref="D118:D126">C118/$C$144*100</f>
        <v>0</v>
      </c>
      <c r="E118" s="238">
        <f>G118/F118*100</f>
        <v>0.0008374450114373469</v>
      </c>
      <c r="F118" s="341">
        <v>7701998235</v>
      </c>
      <c r="G118" s="51">
        <v>64500</v>
      </c>
    </row>
    <row r="119" spans="1:7" ht="15" customHeight="1" hidden="1">
      <c r="A119" s="132" t="s">
        <v>245</v>
      </c>
      <c r="B119" s="110"/>
      <c r="C119" s="320">
        <v>0</v>
      </c>
      <c r="D119" s="113">
        <f t="shared" si="8"/>
        <v>0</v>
      </c>
      <c r="E119" s="238">
        <f>G119/F119*100</f>
        <v>0.0013022</v>
      </c>
      <c r="F119" s="338">
        <v>1000000000</v>
      </c>
      <c r="G119" s="51">
        <v>13022</v>
      </c>
    </row>
    <row r="120" spans="1:7" ht="15" hidden="1">
      <c r="A120" s="132" t="s">
        <v>273</v>
      </c>
      <c r="B120" s="110"/>
      <c r="C120" s="321">
        <v>0</v>
      </c>
      <c r="D120" s="113">
        <f t="shared" si="8"/>
        <v>0</v>
      </c>
      <c r="E120" s="238"/>
      <c r="F120" s="220"/>
      <c r="G120" s="51"/>
    </row>
    <row r="121" spans="1:7" ht="15">
      <c r="A121" s="132" t="s">
        <v>486</v>
      </c>
      <c r="B121" s="110"/>
      <c r="C121" s="321">
        <v>0</v>
      </c>
      <c r="D121" s="113">
        <v>0</v>
      </c>
      <c r="E121" s="238"/>
      <c r="F121" s="220"/>
      <c r="G121" s="51"/>
    </row>
    <row r="122" spans="1:7" ht="0" customHeight="1" hidden="1">
      <c r="A122" s="132" t="s">
        <v>407</v>
      </c>
      <c r="B122" s="110"/>
      <c r="C122" s="321">
        <v>0</v>
      </c>
      <c r="D122" s="113">
        <f t="shared" si="8"/>
        <v>0</v>
      </c>
      <c r="E122" s="238">
        <f>G122/F122*100</f>
        <v>0.004952166572875633</v>
      </c>
      <c r="F122" s="164">
        <v>1554875</v>
      </c>
      <c r="G122" s="100">
        <v>77</v>
      </c>
    </row>
    <row r="123" spans="1:7" ht="15">
      <c r="A123" s="109" t="s">
        <v>171</v>
      </c>
      <c r="B123" s="110">
        <v>480</v>
      </c>
      <c r="C123" s="111">
        <v>0</v>
      </c>
      <c r="D123" s="113">
        <f t="shared" si="8"/>
        <v>0</v>
      </c>
      <c r="E123" s="238">
        <f>D123/$F$10*100</f>
        <v>0</v>
      </c>
      <c r="F123" s="99">
        <v>64215192</v>
      </c>
      <c r="G123" s="100">
        <v>61</v>
      </c>
    </row>
    <row r="124" spans="1:9" ht="15">
      <c r="A124" s="109" t="s">
        <v>167</v>
      </c>
      <c r="B124" s="110">
        <v>490</v>
      </c>
      <c r="C124" s="111">
        <v>0</v>
      </c>
      <c r="D124" s="113">
        <f t="shared" si="8"/>
        <v>0</v>
      </c>
      <c r="E124" s="238">
        <f>D124/$F$10*100</f>
        <v>0</v>
      </c>
      <c r="F124" s="99">
        <v>1554875</v>
      </c>
      <c r="G124" s="100">
        <v>66</v>
      </c>
      <c r="I124" s="51">
        <v>1555</v>
      </c>
    </row>
    <row r="125" spans="1:5" ht="15">
      <c r="A125" s="120" t="s">
        <v>116</v>
      </c>
      <c r="B125" s="121">
        <v>491</v>
      </c>
      <c r="C125" s="122">
        <v>0</v>
      </c>
      <c r="D125" s="115">
        <f t="shared" si="8"/>
        <v>0</v>
      </c>
      <c r="E125" s="233" t="s">
        <v>108</v>
      </c>
    </row>
    <row r="126" spans="1:5" ht="15">
      <c r="A126" s="221" t="s">
        <v>117</v>
      </c>
      <c r="B126" s="137">
        <v>500</v>
      </c>
      <c r="C126" s="216">
        <v>0</v>
      </c>
      <c r="D126" s="127">
        <f t="shared" si="8"/>
        <v>0</v>
      </c>
      <c r="E126" s="242" t="s">
        <v>108</v>
      </c>
    </row>
    <row r="127" spans="1:5" ht="15">
      <c r="A127" s="125" t="s">
        <v>109</v>
      </c>
      <c r="B127" s="126"/>
      <c r="C127" s="135"/>
      <c r="D127" s="113"/>
      <c r="E127" s="235"/>
    </row>
    <row r="128" spans="1:5" ht="15">
      <c r="A128" s="109" t="s">
        <v>118</v>
      </c>
      <c r="B128" s="110">
        <v>510</v>
      </c>
      <c r="C128" s="111">
        <v>0</v>
      </c>
      <c r="D128" s="113">
        <f aca="true" t="shared" si="9" ref="D128:D137">C128/$C$144*100</f>
        <v>0</v>
      </c>
      <c r="E128" s="238">
        <f>D128/$F$10*100</f>
        <v>0</v>
      </c>
    </row>
    <row r="129" spans="1:5" ht="15">
      <c r="A129" s="109" t="s">
        <v>172</v>
      </c>
      <c r="B129" s="110">
        <v>520</v>
      </c>
      <c r="C129" s="111">
        <v>0</v>
      </c>
      <c r="D129" s="113">
        <f t="shared" si="9"/>
        <v>0</v>
      </c>
      <c r="E129" s="238">
        <f>D129/$F$10*100</f>
        <v>0</v>
      </c>
    </row>
    <row r="130" spans="1:5" ht="15">
      <c r="A130" s="109" t="s">
        <v>173</v>
      </c>
      <c r="B130" s="110">
        <v>530</v>
      </c>
      <c r="C130" s="111">
        <v>0</v>
      </c>
      <c r="D130" s="113">
        <f t="shared" si="9"/>
        <v>0</v>
      </c>
      <c r="E130" s="238">
        <f>D130/$F$10*100</f>
        <v>0</v>
      </c>
    </row>
    <row r="131" spans="1:5" ht="15">
      <c r="A131" s="120" t="s">
        <v>119</v>
      </c>
      <c r="B131" s="121">
        <v>540</v>
      </c>
      <c r="C131" s="122">
        <v>0</v>
      </c>
      <c r="D131" s="113">
        <f t="shared" si="9"/>
        <v>0</v>
      </c>
      <c r="E131" s="240">
        <f>D131/$F$10*100</f>
        <v>0</v>
      </c>
    </row>
    <row r="132" spans="1:5" ht="30.75">
      <c r="A132" s="45" t="s">
        <v>174</v>
      </c>
      <c r="B132" s="1">
        <v>600</v>
      </c>
      <c r="C132" s="138">
        <v>0</v>
      </c>
      <c r="D132" s="127">
        <f t="shared" si="9"/>
        <v>0</v>
      </c>
      <c r="E132" s="243">
        <f>D132/$F$10*100</f>
        <v>0</v>
      </c>
    </row>
    <row r="133" spans="1:5" ht="15">
      <c r="A133" s="35" t="s">
        <v>120</v>
      </c>
      <c r="B133" s="2">
        <v>700</v>
      </c>
      <c r="C133" s="139">
        <v>0</v>
      </c>
      <c r="D133" s="113">
        <f t="shared" si="9"/>
        <v>0</v>
      </c>
      <c r="E133" s="233" t="s">
        <v>108</v>
      </c>
    </row>
    <row r="134" spans="1:5" ht="15">
      <c r="A134" s="45" t="s">
        <v>175</v>
      </c>
      <c r="B134" s="1">
        <v>800</v>
      </c>
      <c r="C134" s="138">
        <v>0</v>
      </c>
      <c r="D134" s="127">
        <f t="shared" si="9"/>
        <v>0</v>
      </c>
      <c r="E134" s="239" t="s">
        <v>108</v>
      </c>
    </row>
    <row r="135" spans="1:5" ht="15">
      <c r="A135" s="45" t="s">
        <v>176</v>
      </c>
      <c r="B135" s="1">
        <v>900</v>
      </c>
      <c r="C135" s="138">
        <v>0</v>
      </c>
      <c r="D135" s="113">
        <f t="shared" si="9"/>
        <v>0</v>
      </c>
      <c r="E135" s="239" t="s">
        <v>108</v>
      </c>
    </row>
    <row r="136" spans="1:5" ht="39" customHeight="1">
      <c r="A136" s="35" t="s">
        <v>121</v>
      </c>
      <c r="B136" s="2">
        <v>1000</v>
      </c>
      <c r="C136" s="139">
        <v>0</v>
      </c>
      <c r="D136" s="127">
        <f t="shared" si="9"/>
        <v>0</v>
      </c>
      <c r="E136" s="233" t="s">
        <v>108</v>
      </c>
    </row>
    <row r="137" spans="1:5" ht="22.5" customHeight="1">
      <c r="A137" s="45" t="s">
        <v>177</v>
      </c>
      <c r="B137" s="1">
        <v>1100</v>
      </c>
      <c r="C137" s="138">
        <v>0</v>
      </c>
      <c r="D137" s="113">
        <f t="shared" si="9"/>
        <v>0</v>
      </c>
      <c r="E137" s="244" t="s">
        <v>108</v>
      </c>
    </row>
    <row r="138" spans="1:5" ht="15">
      <c r="A138" s="140" t="s">
        <v>122</v>
      </c>
      <c r="B138" s="137">
        <v>1200</v>
      </c>
      <c r="C138" s="141">
        <f>C140+C141+C142+C143</f>
        <v>6.84494</v>
      </c>
      <c r="D138" s="112">
        <f>C138/C144*100</f>
        <v>0.02313190080707156</v>
      </c>
      <c r="E138" s="242" t="s">
        <v>108</v>
      </c>
    </row>
    <row r="139" spans="1:5" ht="15">
      <c r="A139" s="125" t="s">
        <v>109</v>
      </c>
      <c r="B139" s="126"/>
      <c r="C139" s="135"/>
      <c r="D139" s="119"/>
      <c r="E139" s="235"/>
    </row>
    <row r="140" spans="1:5" ht="30.75">
      <c r="A140" s="109" t="s">
        <v>178</v>
      </c>
      <c r="B140" s="110">
        <v>1210</v>
      </c>
      <c r="C140" s="111">
        <v>6.84494</v>
      </c>
      <c r="D140" s="113">
        <f>C140/C144*100</f>
        <v>0.02313190080707156</v>
      </c>
      <c r="E140" s="231" t="s">
        <v>108</v>
      </c>
    </row>
    <row r="141" spans="1:5" ht="15">
      <c r="A141" s="109" t="s">
        <v>179</v>
      </c>
      <c r="B141" s="110">
        <v>1220</v>
      </c>
      <c r="C141" s="111"/>
      <c r="D141" s="113">
        <v>0</v>
      </c>
      <c r="E141" s="231" t="s">
        <v>108</v>
      </c>
    </row>
    <row r="142" spans="1:5" ht="30.75">
      <c r="A142" s="120" t="s">
        <v>180</v>
      </c>
      <c r="B142" s="121">
        <v>1230</v>
      </c>
      <c r="C142" s="122">
        <v>0</v>
      </c>
      <c r="D142" s="115">
        <f>C142/C144*100</f>
        <v>0</v>
      </c>
      <c r="E142" s="233" t="s">
        <v>108</v>
      </c>
    </row>
    <row r="143" spans="1:5" ht="15.75" thickBot="1">
      <c r="A143" s="109" t="s">
        <v>123</v>
      </c>
      <c r="B143" s="110">
        <v>1240</v>
      </c>
      <c r="C143" s="111">
        <v>0</v>
      </c>
      <c r="D143" s="113">
        <f>C143/C144*100</f>
        <v>0</v>
      </c>
      <c r="E143" s="231" t="s">
        <v>108</v>
      </c>
    </row>
    <row r="144" spans="1:5" ht="31.5" thickBot="1">
      <c r="A144" s="142" t="s">
        <v>284</v>
      </c>
      <c r="B144" s="143">
        <v>1300</v>
      </c>
      <c r="C144" s="337">
        <f>C13+C25+C85+C138</f>
        <v>29590.910219999998</v>
      </c>
      <c r="D144" s="144">
        <f>D13+D20+D25+D138+D85</f>
        <v>100.00000000000001</v>
      </c>
      <c r="E144" s="245" t="s">
        <v>108</v>
      </c>
    </row>
    <row r="145" spans="1:5" ht="15">
      <c r="A145" s="145"/>
      <c r="B145" s="34"/>
      <c r="C145" s="251"/>
      <c r="D145" s="48"/>
      <c r="E145" s="34"/>
    </row>
    <row r="146" spans="1:4" ht="15">
      <c r="A146" s="343" t="s">
        <v>28</v>
      </c>
      <c r="B146" s="343"/>
      <c r="C146" s="343"/>
      <c r="D146" s="343"/>
    </row>
    <row r="147" spans="1:2" ht="15">
      <c r="A147" s="15" t="s">
        <v>458</v>
      </c>
      <c r="B147" s="15"/>
    </row>
    <row r="148" spans="1:2" ht="15">
      <c r="A148" s="15" t="s">
        <v>402</v>
      </c>
      <c r="B148" s="15"/>
    </row>
    <row r="149" spans="2:3" ht="15">
      <c r="B149" s="15"/>
      <c r="C149" s="51"/>
    </row>
    <row r="150" spans="1:4" ht="15">
      <c r="A150" s="343" t="s">
        <v>215</v>
      </c>
      <c r="B150" s="343"/>
      <c r="C150" s="343"/>
      <c r="D150" s="343"/>
    </row>
    <row r="151" spans="1:2" ht="15">
      <c r="A151" s="15" t="s">
        <v>470</v>
      </c>
      <c r="B151" s="15"/>
    </row>
    <row r="152" spans="1:2" ht="15">
      <c r="A152" s="15" t="s">
        <v>403</v>
      </c>
      <c r="B152" s="15"/>
    </row>
    <row r="153" ht="15">
      <c r="A153" s="62"/>
    </row>
    <row r="154" ht="15">
      <c r="A154" s="62" t="s">
        <v>428</v>
      </c>
    </row>
    <row r="155" ht="15">
      <c r="A155" s="62" t="s">
        <v>440</v>
      </c>
    </row>
    <row r="156" ht="15">
      <c r="A156" s="15" t="s">
        <v>403</v>
      </c>
    </row>
    <row r="157" ht="15">
      <c r="A157" s="62"/>
    </row>
  </sheetData>
  <sheetProtection/>
  <mergeCells count="7">
    <mergeCell ref="A150:D150"/>
    <mergeCell ref="A8:E8"/>
    <mergeCell ref="D9:E9"/>
    <mergeCell ref="A1:E1"/>
    <mergeCell ref="A3:E3"/>
    <mergeCell ref="A4:E4"/>
    <mergeCell ref="A146:D146"/>
  </mergeCells>
  <printOptions/>
  <pageMargins left="0.7874015748031497" right="0.1968503937007874" top="0.3937007874015748" bottom="0.3937007874015748" header="0" footer="0"/>
  <pageSetup horizontalDpi="600" verticalDpi="600" orientation="portrait" paperSize="9" scale="46" r:id="rId1"/>
  <rowBreaks count="1" manualBreakCount="1">
    <brk id="12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75" zoomScaleSheetLayoutView="75" zoomScalePageLayoutView="0" workbookViewId="0" topLeftCell="A7">
      <selection activeCell="E9" sqref="E9"/>
    </sheetView>
  </sheetViews>
  <sheetFormatPr defaultColWidth="9.125" defaultRowHeight="12.75"/>
  <cols>
    <col min="1" max="1" width="28.375" style="15" customWidth="1"/>
    <col min="2" max="2" width="53.125" style="15" customWidth="1"/>
    <col min="3" max="3" width="19.625" style="15" customWidth="1"/>
    <col min="4" max="4" width="13.125" style="15" customWidth="1"/>
    <col min="5" max="5" width="19.125" style="15" customWidth="1"/>
    <col min="6" max="6" width="16.50390625" style="15" customWidth="1"/>
    <col min="7" max="7" width="17.50390625" style="15" customWidth="1"/>
    <col min="8" max="8" width="1.4921875" style="15" customWidth="1"/>
    <col min="9" max="16384" width="9.125" style="15" customWidth="1"/>
  </cols>
  <sheetData>
    <row r="1" spans="1:7" ht="15">
      <c r="A1" s="361" t="s">
        <v>126</v>
      </c>
      <c r="B1" s="361"/>
      <c r="C1" s="361"/>
      <c r="D1" s="361"/>
      <c r="E1" s="361"/>
      <c r="F1" s="361"/>
      <c r="G1" s="361"/>
    </row>
    <row r="2" spans="1:7" ht="15">
      <c r="A2" s="361" t="s">
        <v>127</v>
      </c>
      <c r="B2" s="361"/>
      <c r="C2" s="361"/>
      <c r="D2" s="361"/>
      <c r="E2" s="361"/>
      <c r="F2" s="361"/>
      <c r="G2" s="361"/>
    </row>
    <row r="3" spans="1:7" ht="15">
      <c r="A3" s="362" t="s">
        <v>257</v>
      </c>
      <c r="B3" s="362"/>
      <c r="C3" s="362"/>
      <c r="D3" s="362"/>
      <c r="E3" s="362"/>
      <c r="F3" s="362"/>
      <c r="G3" s="362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18" t="s">
        <v>217</v>
      </c>
      <c r="B5" s="19"/>
      <c r="C5" s="19" t="s">
        <v>218</v>
      </c>
      <c r="D5" s="20"/>
      <c r="E5" s="20"/>
      <c r="F5" s="16"/>
      <c r="G5" s="16"/>
    </row>
    <row r="6" spans="1:7" ht="15">
      <c r="A6" s="19" t="s">
        <v>219</v>
      </c>
      <c r="B6" s="19"/>
      <c r="C6" s="19" t="s">
        <v>293</v>
      </c>
      <c r="D6" s="20"/>
      <c r="E6" s="20"/>
      <c r="F6" s="16"/>
      <c r="G6" s="16"/>
    </row>
    <row r="7" ht="15">
      <c r="A7" s="15" t="s">
        <v>125</v>
      </c>
    </row>
    <row r="8" spans="1:7" ht="15">
      <c r="A8" s="391" t="s">
        <v>460</v>
      </c>
      <c r="B8" s="343"/>
      <c r="C8" s="343"/>
      <c r="D8" s="343"/>
      <c r="E8" s="343"/>
      <c r="F8" s="343"/>
      <c r="G8" s="343"/>
    </row>
    <row r="9" ht="15.75" customHeight="1">
      <c r="E9" s="146">
        <f>СЧА!D12</f>
        <v>41362</v>
      </c>
    </row>
    <row r="10" ht="15">
      <c r="A10" s="15" t="s">
        <v>130</v>
      </c>
    </row>
    <row r="11" spans="1:5" ht="62.25" customHeight="1">
      <c r="A11" s="47" t="s">
        <v>200</v>
      </c>
      <c r="B11" s="47" t="s">
        <v>199</v>
      </c>
      <c r="C11" s="47" t="s">
        <v>198</v>
      </c>
      <c r="D11" s="47" t="s">
        <v>201</v>
      </c>
      <c r="E11" s="47" t="s">
        <v>202</v>
      </c>
    </row>
    <row r="12" spans="1:5" ht="15">
      <c r="A12" s="147">
        <v>1</v>
      </c>
      <c r="B12" s="147">
        <v>2</v>
      </c>
      <c r="C12" s="147">
        <v>3</v>
      </c>
      <c r="D12" s="147">
        <v>4</v>
      </c>
      <c r="E12" s="147">
        <v>5</v>
      </c>
    </row>
    <row r="13" spans="1:5" ht="15.75" customHeight="1">
      <c r="A13" s="147" t="s">
        <v>181</v>
      </c>
      <c r="B13" s="147" t="s">
        <v>181</v>
      </c>
      <c r="C13" s="147" t="s">
        <v>181</v>
      </c>
      <c r="D13" s="147" t="s">
        <v>181</v>
      </c>
      <c r="E13" s="147" t="s">
        <v>181</v>
      </c>
    </row>
    <row r="15" ht="15">
      <c r="A15" s="15" t="s">
        <v>128</v>
      </c>
    </row>
    <row r="16" ht="6.75" customHeight="1"/>
    <row r="17" ht="15">
      <c r="A17" s="15" t="s">
        <v>129</v>
      </c>
    </row>
    <row r="18" spans="1:7" ht="106.5" customHeight="1">
      <c r="A18" s="148" t="s">
        <v>124</v>
      </c>
      <c r="B18" s="148" t="s">
        <v>208</v>
      </c>
      <c r="C18" s="148" t="s">
        <v>209</v>
      </c>
      <c r="D18" s="148" t="s">
        <v>210</v>
      </c>
      <c r="E18" s="148" t="s">
        <v>211</v>
      </c>
      <c r="F18" s="148" t="s">
        <v>206</v>
      </c>
      <c r="G18" s="148" t="s">
        <v>448</v>
      </c>
    </row>
    <row r="19" spans="1:7" ht="13.5" customHeight="1">
      <c r="A19" s="147">
        <v>1</v>
      </c>
      <c r="B19" s="147">
        <v>2</v>
      </c>
      <c r="C19" s="147">
        <v>3</v>
      </c>
      <c r="D19" s="147">
        <v>4</v>
      </c>
      <c r="E19" s="147">
        <v>5</v>
      </c>
      <c r="F19" s="147">
        <v>6</v>
      </c>
      <c r="G19" s="147">
        <v>7</v>
      </c>
    </row>
    <row r="20" spans="1:7" s="14" customFormat="1" ht="17.25" customHeight="1">
      <c r="A20" s="121" t="s">
        <v>181</v>
      </c>
      <c r="B20" s="2" t="s">
        <v>181</v>
      </c>
      <c r="C20" s="3" t="s">
        <v>181</v>
      </c>
      <c r="D20" s="4" t="s">
        <v>181</v>
      </c>
      <c r="E20" s="260" t="s">
        <v>181</v>
      </c>
      <c r="F20" s="5" t="s">
        <v>181</v>
      </c>
      <c r="G20" s="5" t="s">
        <v>181</v>
      </c>
    </row>
    <row r="21" spans="1:7" ht="21" customHeight="1">
      <c r="A21" s="6"/>
      <c r="B21" s="7"/>
      <c r="C21" s="7"/>
      <c r="D21" s="8"/>
      <c r="E21" s="9"/>
      <c r="F21" s="10"/>
      <c r="G21" s="10"/>
    </row>
    <row r="22" spans="1:7" ht="15">
      <c r="A22" s="388" t="s">
        <v>131</v>
      </c>
      <c r="B22" s="388"/>
      <c r="C22" s="388"/>
      <c r="D22" s="388"/>
      <c r="E22" s="388"/>
      <c r="F22" s="388"/>
      <c r="G22" s="388"/>
    </row>
    <row r="23" spans="1:7" ht="123" customHeight="1">
      <c r="A23" s="38" t="s">
        <v>124</v>
      </c>
      <c r="B23" s="149" t="s">
        <v>445</v>
      </c>
      <c r="C23" s="149" t="s">
        <v>204</v>
      </c>
      <c r="D23" s="149" t="s">
        <v>203</v>
      </c>
      <c r="E23" s="149" t="s">
        <v>205</v>
      </c>
      <c r="F23" s="150" t="s">
        <v>206</v>
      </c>
      <c r="G23" s="150" t="s">
        <v>207</v>
      </c>
    </row>
    <row r="24" spans="1:7" ht="15">
      <c r="A24" s="147">
        <v>1</v>
      </c>
      <c r="B24" s="151">
        <v>2</v>
      </c>
      <c r="C24" s="151">
        <v>3</v>
      </c>
      <c r="D24" s="151">
        <v>4</v>
      </c>
      <c r="E24" s="151">
        <v>5</v>
      </c>
      <c r="F24" s="151">
        <v>6</v>
      </c>
      <c r="G24" s="151">
        <v>7</v>
      </c>
    </row>
    <row r="25" spans="1:7" ht="19.5" customHeight="1">
      <c r="A25" s="152" t="s">
        <v>181</v>
      </c>
      <c r="B25" s="153" t="s">
        <v>181</v>
      </c>
      <c r="C25" s="153" t="s">
        <v>181</v>
      </c>
      <c r="D25" s="153" t="s">
        <v>181</v>
      </c>
      <c r="E25" s="153" t="s">
        <v>181</v>
      </c>
      <c r="F25" s="153" t="s">
        <v>181</v>
      </c>
      <c r="G25" s="153" t="s">
        <v>181</v>
      </c>
    </row>
    <row r="26" spans="1:7" ht="19.5" customHeight="1">
      <c r="A26" s="34"/>
      <c r="B26" s="34"/>
      <c r="C26" s="34"/>
      <c r="D26" s="34"/>
      <c r="E26" s="34"/>
      <c r="F26" s="34"/>
      <c r="G26" s="34"/>
    </row>
    <row r="27" spans="1:7" ht="19.5" customHeight="1">
      <c r="A27" s="389"/>
      <c r="B27" s="389"/>
      <c r="C27" s="389"/>
      <c r="D27" s="389"/>
      <c r="E27" s="389"/>
      <c r="F27" s="389"/>
      <c r="G27" s="389"/>
    </row>
    <row r="28" spans="1:7" ht="15">
      <c r="A28" s="48"/>
      <c r="B28" s="48"/>
      <c r="C28" s="48"/>
      <c r="D28" s="48"/>
      <c r="E28" s="48"/>
      <c r="F28" s="48"/>
      <c r="G28" s="48"/>
    </row>
    <row r="29" spans="1:4" ht="15">
      <c r="A29" s="343" t="s">
        <v>28</v>
      </c>
      <c r="B29" s="343"/>
      <c r="C29" s="343"/>
      <c r="D29" s="343"/>
    </row>
    <row r="30" spans="1:3" ht="15">
      <c r="A30" s="342" t="s">
        <v>466</v>
      </c>
      <c r="B30" s="342"/>
      <c r="C30" s="342"/>
    </row>
    <row r="31" ht="15">
      <c r="A31" s="15" t="s">
        <v>285</v>
      </c>
    </row>
    <row r="33" spans="1:4" ht="15">
      <c r="A33" s="343" t="s">
        <v>215</v>
      </c>
      <c r="B33" s="343"/>
      <c r="C33" s="343"/>
      <c r="D33" s="343"/>
    </row>
    <row r="34" spans="1:3" ht="15">
      <c r="A34" s="342" t="s">
        <v>471</v>
      </c>
      <c r="B34" s="342"/>
      <c r="C34" s="342"/>
    </row>
    <row r="35" ht="15">
      <c r="A35" s="15" t="s">
        <v>285</v>
      </c>
    </row>
    <row r="36" spans="1:2" ht="8.25" customHeight="1">
      <c r="A36" s="62"/>
      <c r="B36" s="14"/>
    </row>
    <row r="37" spans="1:2" ht="15">
      <c r="A37" s="62" t="s">
        <v>428</v>
      </c>
      <c r="B37" s="14"/>
    </row>
    <row r="38" spans="1:4" ht="15">
      <c r="A38" s="390" t="s">
        <v>467</v>
      </c>
      <c r="B38" s="390"/>
      <c r="C38" s="390"/>
      <c r="D38" s="270"/>
    </row>
    <row r="39" spans="1:2" ht="15">
      <c r="A39" s="15" t="s">
        <v>286</v>
      </c>
      <c r="B39" s="14"/>
    </row>
  </sheetData>
  <sheetProtection/>
  <mergeCells count="11">
    <mergeCell ref="A30:C30"/>
    <mergeCell ref="A34:C34"/>
    <mergeCell ref="A38:C38"/>
    <mergeCell ref="A33:D33"/>
    <mergeCell ref="A8:G8"/>
    <mergeCell ref="A1:G1"/>
    <mergeCell ref="A2:G2"/>
    <mergeCell ref="A3:G3"/>
    <mergeCell ref="A29:D29"/>
    <mergeCell ref="A22:G22"/>
    <mergeCell ref="A27:G27"/>
  </mergeCells>
  <printOptions/>
  <pageMargins left="0.8661417322834646" right="0.3937007874015748" top="0.5905511811023623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84" zoomScaleSheetLayoutView="84" zoomScalePageLayoutView="0" workbookViewId="0" topLeftCell="A19">
      <selection activeCell="D15" sqref="D15"/>
    </sheetView>
  </sheetViews>
  <sheetFormatPr defaultColWidth="9.125" defaultRowHeight="12.75"/>
  <cols>
    <col min="1" max="1" width="52.875" style="62" customWidth="1"/>
    <col min="2" max="2" width="9.375" style="14" customWidth="1"/>
    <col min="3" max="3" width="36.50390625" style="15" customWidth="1"/>
    <col min="4" max="4" width="39.00390625" style="15" customWidth="1"/>
    <col min="5" max="5" width="16.50390625" style="15" customWidth="1"/>
    <col min="6" max="6" width="16.625" style="15" customWidth="1"/>
    <col min="7" max="16384" width="9.125" style="15" customWidth="1"/>
  </cols>
  <sheetData>
    <row r="1" spans="1:4" ht="15">
      <c r="A1" s="392" t="s">
        <v>68</v>
      </c>
      <c r="B1" s="392"/>
      <c r="C1" s="392"/>
      <c r="D1" s="392"/>
    </row>
    <row r="2" spans="1:4" ht="46.5" customHeight="1">
      <c r="A2" s="393" t="s">
        <v>150</v>
      </c>
      <c r="B2" s="393"/>
      <c r="C2" s="393"/>
      <c r="D2" s="393"/>
    </row>
    <row r="3" spans="1:4" ht="15">
      <c r="A3" s="362" t="s">
        <v>67</v>
      </c>
      <c r="B3" s="362"/>
      <c r="C3" s="362"/>
      <c r="D3" s="362"/>
    </row>
    <row r="4" spans="1:4" ht="15">
      <c r="A4" s="362" t="s">
        <v>256</v>
      </c>
      <c r="B4" s="362"/>
      <c r="C4" s="362"/>
      <c r="D4" s="362"/>
    </row>
    <row r="5" spans="1:4" ht="12" customHeight="1">
      <c r="A5" s="16"/>
      <c r="B5" s="16"/>
      <c r="C5" s="16"/>
      <c r="D5" s="16"/>
    </row>
    <row r="6" spans="1:14" s="19" customFormat="1" ht="17.25" customHeight="1">
      <c r="A6" s="18" t="s">
        <v>217</v>
      </c>
      <c r="C6" s="19" t="s">
        <v>218</v>
      </c>
      <c r="D6" s="20"/>
      <c r="E6" s="20"/>
      <c r="F6" s="20"/>
      <c r="G6" s="20"/>
      <c r="N6" s="21"/>
    </row>
    <row r="7" spans="1:14" s="19" customFormat="1" ht="17.25" customHeight="1">
      <c r="A7" s="19" t="s">
        <v>219</v>
      </c>
      <c r="C7" s="19" t="s">
        <v>220</v>
      </c>
      <c r="D7" s="20"/>
      <c r="E7" s="20"/>
      <c r="F7" s="20"/>
      <c r="G7" s="20"/>
      <c r="N7" s="21"/>
    </row>
    <row r="8" spans="1:4" ht="31.5" customHeight="1">
      <c r="A8" s="363" t="s">
        <v>461</v>
      </c>
      <c r="B8" s="363"/>
      <c r="C8" s="363"/>
      <c r="D8" s="363"/>
    </row>
    <row r="9" spans="3:4" ht="15.75" thickBot="1">
      <c r="C9" s="396">
        <f>СЧА!D12</f>
        <v>41362</v>
      </c>
      <c r="D9" s="397"/>
    </row>
    <row r="10" spans="1:4" s="62" customFormat="1" ht="15">
      <c r="A10" s="394" t="s">
        <v>133</v>
      </c>
      <c r="B10" s="154" t="s">
        <v>132</v>
      </c>
      <c r="C10" s="154" t="s">
        <v>134</v>
      </c>
      <c r="D10" s="155" t="s">
        <v>138</v>
      </c>
    </row>
    <row r="11" spans="1:4" s="62" customFormat="1" ht="15.75" thickBot="1">
      <c r="A11" s="395"/>
      <c r="B11" s="156" t="s">
        <v>72</v>
      </c>
      <c r="C11" s="156" t="s">
        <v>140</v>
      </c>
      <c r="D11" s="157" t="s">
        <v>139</v>
      </c>
    </row>
    <row r="12" spans="1:5" ht="78">
      <c r="A12" s="158" t="s">
        <v>141</v>
      </c>
      <c r="B12" s="159">
        <v>100</v>
      </c>
      <c r="C12" s="323">
        <v>24817.4505607</v>
      </c>
      <c r="D12" s="323">
        <v>23095.22832</v>
      </c>
      <c r="E12" s="160"/>
    </row>
    <row r="13" spans="1:4" ht="19.5" customHeight="1">
      <c r="A13" s="45" t="s">
        <v>135</v>
      </c>
      <c r="B13" s="161"/>
      <c r="C13" s="324"/>
      <c r="D13" s="324"/>
    </row>
    <row r="14" spans="1:4" ht="46.5">
      <c r="A14" s="45" t="s">
        <v>142</v>
      </c>
      <c r="B14" s="126">
        <v>110</v>
      </c>
      <c r="C14" s="323">
        <f>C12-C15-C18</f>
        <v>24574.591924</v>
      </c>
      <c r="D14" s="323">
        <f>D12-D15-D18</f>
        <v>22852.3696833</v>
      </c>
    </row>
    <row r="15" spans="1:6" ht="93">
      <c r="A15" s="45" t="s">
        <v>143</v>
      </c>
      <c r="B15" s="1">
        <v>120</v>
      </c>
      <c r="C15" s="217">
        <v>205.8586367</v>
      </c>
      <c r="D15" s="217">
        <v>205.8586367</v>
      </c>
      <c r="E15" s="160"/>
      <c r="F15" s="160"/>
    </row>
    <row r="16" spans="1:4" ht="46.5">
      <c r="A16" s="43" t="s">
        <v>216</v>
      </c>
      <c r="B16" s="126">
        <v>130</v>
      </c>
      <c r="C16" s="218">
        <v>0</v>
      </c>
      <c r="D16" s="218">
        <v>0</v>
      </c>
    </row>
    <row r="17" spans="1:4" ht="93">
      <c r="A17" s="250" t="s">
        <v>144</v>
      </c>
      <c r="B17" s="1">
        <v>140</v>
      </c>
      <c r="C17" s="218">
        <v>0</v>
      </c>
      <c r="D17" s="218">
        <v>0</v>
      </c>
    </row>
    <row r="18" spans="1:4" ht="15">
      <c r="A18" s="250" t="s">
        <v>136</v>
      </c>
      <c r="B18" s="1">
        <v>150</v>
      </c>
      <c r="C18" s="218">
        <v>37</v>
      </c>
      <c r="D18" s="218">
        <v>37</v>
      </c>
    </row>
    <row r="19" spans="1:4" ht="61.5" customHeight="1">
      <c r="A19" s="37" t="s">
        <v>145</v>
      </c>
      <c r="B19" s="110">
        <v>200</v>
      </c>
      <c r="C19" s="282">
        <v>2592</v>
      </c>
      <c r="D19" s="282">
        <v>2592</v>
      </c>
    </row>
    <row r="20" spans="1:4" ht="15">
      <c r="A20" s="45" t="s">
        <v>135</v>
      </c>
      <c r="B20" s="161"/>
      <c r="C20" s="325"/>
      <c r="D20" s="325"/>
    </row>
    <row r="21" spans="1:4" ht="46.5">
      <c r="A21" s="45" t="s">
        <v>146</v>
      </c>
      <c r="B21" s="126">
        <v>210</v>
      </c>
      <c r="C21" s="282">
        <f>C19-C22-C25</f>
        <v>2588</v>
      </c>
      <c r="D21" s="282">
        <f>D19-D22-D25</f>
        <v>2588</v>
      </c>
    </row>
    <row r="22" spans="1:4" ht="93">
      <c r="A22" s="37" t="s">
        <v>147</v>
      </c>
      <c r="B22" s="126">
        <v>220</v>
      </c>
      <c r="C22" s="44">
        <v>3</v>
      </c>
      <c r="D22" s="44">
        <v>3</v>
      </c>
    </row>
    <row r="23" spans="1:4" ht="46.5">
      <c r="A23" s="43" t="s">
        <v>148</v>
      </c>
      <c r="B23" s="126">
        <v>230</v>
      </c>
      <c r="C23" s="219">
        <v>0</v>
      </c>
      <c r="D23" s="219">
        <v>0</v>
      </c>
    </row>
    <row r="24" spans="1:4" ht="93">
      <c r="A24" s="43" t="s">
        <v>149</v>
      </c>
      <c r="B24" s="126">
        <v>240</v>
      </c>
      <c r="C24" s="219">
        <v>0</v>
      </c>
      <c r="D24" s="219">
        <v>0</v>
      </c>
    </row>
    <row r="25" spans="1:4" ht="15.75" thickBot="1">
      <c r="A25" s="162" t="s">
        <v>137</v>
      </c>
      <c r="B25" s="163">
        <v>250</v>
      </c>
      <c r="C25" s="171">
        <v>1</v>
      </c>
      <c r="D25" s="171">
        <v>1</v>
      </c>
    </row>
    <row r="26" ht="8.25" customHeight="1"/>
    <row r="27" spans="1:4" ht="15">
      <c r="A27" s="343" t="s">
        <v>28</v>
      </c>
      <c r="B27" s="343"/>
      <c r="C27" s="343"/>
      <c r="D27" s="343"/>
    </row>
    <row r="28" spans="1:2" ht="15">
      <c r="A28" s="15" t="s">
        <v>462</v>
      </c>
      <c r="B28" s="15"/>
    </row>
    <row r="29" spans="1:2" ht="15">
      <c r="A29" s="15" t="s">
        <v>289</v>
      </c>
      <c r="B29" s="15"/>
    </row>
    <row r="30" spans="1:2" ht="5.25" customHeight="1">
      <c r="A30" s="15"/>
      <c r="B30" s="15"/>
    </row>
    <row r="31" spans="1:4" ht="15">
      <c r="A31" s="343" t="s">
        <v>215</v>
      </c>
      <c r="B31" s="343"/>
      <c r="C31" s="343"/>
      <c r="D31" s="343"/>
    </row>
    <row r="32" spans="1:2" ht="15">
      <c r="A32" s="15" t="s">
        <v>472</v>
      </c>
      <c r="B32" s="15"/>
    </row>
    <row r="33" spans="1:2" ht="15">
      <c r="A33" s="15" t="s">
        <v>290</v>
      </c>
      <c r="B33" s="15"/>
    </row>
    <row r="34" ht="8.25" customHeight="1"/>
    <row r="35" spans="1:4" ht="30.75">
      <c r="A35" s="165" t="s">
        <v>430</v>
      </c>
      <c r="C35" s="15" t="s">
        <v>441</v>
      </c>
      <c r="D35" s="61"/>
    </row>
    <row r="36" ht="15">
      <c r="D36" s="61"/>
    </row>
    <row r="37" spans="1:4" ht="15">
      <c r="A37" s="15" t="s">
        <v>291</v>
      </c>
      <c r="B37" s="15"/>
      <c r="D37" s="61"/>
    </row>
  </sheetData>
  <sheetProtection/>
  <mergeCells count="9">
    <mergeCell ref="A31:D31"/>
    <mergeCell ref="A8:D8"/>
    <mergeCell ref="A1:D1"/>
    <mergeCell ref="A2:D2"/>
    <mergeCell ref="A3:D3"/>
    <mergeCell ref="A4:D4"/>
    <mergeCell ref="A10:A11"/>
    <mergeCell ref="C9:D9"/>
    <mergeCell ref="A27:D2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view="pageBreakPreview" zoomScale="76" zoomScaleNormal="75" zoomScaleSheetLayoutView="76" zoomScalePageLayoutView="0" workbookViewId="0" topLeftCell="A94">
      <selection activeCell="F102" sqref="F102:G102"/>
    </sheetView>
  </sheetViews>
  <sheetFormatPr defaultColWidth="9.125" defaultRowHeight="12.75"/>
  <cols>
    <col min="1" max="1" width="13.00390625" style="55" customWidth="1"/>
    <col min="2" max="2" width="9.125" style="55" customWidth="1"/>
    <col min="3" max="3" width="61.625" style="55" customWidth="1"/>
    <col min="4" max="4" width="14.625" style="55" customWidth="1"/>
    <col min="5" max="5" width="9.125" style="15" customWidth="1"/>
    <col min="6" max="6" width="22.625" style="15" customWidth="1"/>
    <col min="7" max="7" width="33.625" style="15" customWidth="1"/>
    <col min="8" max="8" width="19.50390625" style="55" customWidth="1"/>
    <col min="9" max="9" width="16.625" style="55" customWidth="1"/>
    <col min="10" max="16384" width="9.125" style="55" customWidth="1"/>
  </cols>
  <sheetData>
    <row r="1" spans="1:7" ht="15">
      <c r="A1" s="15"/>
      <c r="B1" s="15"/>
      <c r="C1" s="15"/>
      <c r="D1" s="15"/>
      <c r="F1" s="58"/>
      <c r="G1" s="58"/>
    </row>
    <row r="2" spans="1:7" ht="15">
      <c r="A2" s="362" t="s">
        <v>126</v>
      </c>
      <c r="B2" s="361"/>
      <c r="C2" s="361"/>
      <c r="D2" s="361"/>
      <c r="E2" s="361"/>
      <c r="F2" s="361"/>
      <c r="G2" s="361"/>
    </row>
    <row r="3" spans="1:7" ht="15">
      <c r="A3" s="362" t="s">
        <v>295</v>
      </c>
      <c r="B3" s="362"/>
      <c r="C3" s="362"/>
      <c r="D3" s="362"/>
      <c r="E3" s="362"/>
      <c r="F3" s="362"/>
      <c r="G3" s="362"/>
    </row>
    <row r="4" spans="1:7" ht="15">
      <c r="A4" s="362" t="s">
        <v>296</v>
      </c>
      <c r="B4" s="362"/>
      <c r="C4" s="362"/>
      <c r="D4" s="362"/>
      <c r="E4" s="362"/>
      <c r="F4" s="362"/>
      <c r="G4" s="362"/>
    </row>
    <row r="5" spans="1:7" ht="15">
      <c r="A5" s="362" t="s">
        <v>256</v>
      </c>
      <c r="B5" s="362"/>
      <c r="C5" s="362"/>
      <c r="D5" s="362"/>
      <c r="E5" s="362"/>
      <c r="F5" s="362"/>
      <c r="G5" s="362"/>
    </row>
    <row r="6" spans="1:7" ht="15">
      <c r="A6" s="391" t="s">
        <v>465</v>
      </c>
      <c r="B6" s="391"/>
      <c r="C6" s="391"/>
      <c r="D6" s="391"/>
      <c r="E6" s="391"/>
      <c r="F6" s="391"/>
      <c r="G6" s="391"/>
    </row>
    <row r="7" spans="1:7" ht="15">
      <c r="A7" s="16"/>
      <c r="B7" s="16"/>
      <c r="C7" s="16"/>
      <c r="D7" s="16"/>
      <c r="E7" s="14"/>
      <c r="F7" s="16"/>
      <c r="G7" s="16"/>
    </row>
    <row r="8" spans="1:7" ht="15">
      <c r="A8" s="20" t="s">
        <v>217</v>
      </c>
      <c r="B8" s="15"/>
      <c r="C8" s="20" t="s">
        <v>218</v>
      </c>
      <c r="D8" s="16"/>
      <c r="E8" s="14"/>
      <c r="F8" s="16"/>
      <c r="G8" s="16"/>
    </row>
    <row r="9" spans="1:7" ht="15">
      <c r="A9" s="20" t="s">
        <v>219</v>
      </c>
      <c r="B9" s="16"/>
      <c r="D9" s="16" t="s">
        <v>220</v>
      </c>
      <c r="E9" s="14"/>
      <c r="F9" s="16"/>
      <c r="G9" s="16"/>
    </row>
    <row r="10" spans="1:7" ht="15">
      <c r="A10" s="20" t="s">
        <v>453</v>
      </c>
      <c r="B10" s="16"/>
      <c r="C10" s="16"/>
      <c r="D10" s="16"/>
      <c r="E10" s="14"/>
      <c r="F10" s="16"/>
      <c r="G10" s="16"/>
    </row>
    <row r="11" spans="1:7" ht="15">
      <c r="A11" s="20"/>
      <c r="B11" s="16"/>
      <c r="C11" s="16"/>
      <c r="D11" s="16"/>
      <c r="E11" s="14"/>
      <c r="F11" s="16"/>
      <c r="G11" s="16"/>
    </row>
    <row r="12" spans="1:7" ht="15">
      <c r="A12" s="19" t="s">
        <v>297</v>
      </c>
      <c r="B12" s="16"/>
      <c r="C12" s="16"/>
      <c r="D12" s="173">
        <v>41362</v>
      </c>
      <c r="E12" s="14"/>
      <c r="F12" s="16"/>
      <c r="G12" s="16"/>
    </row>
    <row r="13" spans="1:7" ht="60.75" customHeight="1" thickBot="1">
      <c r="A13" s="399" t="s">
        <v>298</v>
      </c>
      <c r="B13" s="399"/>
      <c r="C13" s="400" t="s">
        <v>299</v>
      </c>
      <c r="D13" s="400"/>
      <c r="E13" s="400"/>
      <c r="F13" s="400"/>
      <c r="G13" s="174"/>
    </row>
    <row r="14" spans="1:7" ht="31.5" thickBot="1">
      <c r="A14" s="454" t="s">
        <v>300</v>
      </c>
      <c r="B14" s="455"/>
      <c r="C14" s="455"/>
      <c r="D14" s="175" t="s">
        <v>187</v>
      </c>
      <c r="E14" s="456" t="s">
        <v>488</v>
      </c>
      <c r="F14" s="456"/>
      <c r="G14" s="176" t="s">
        <v>476</v>
      </c>
    </row>
    <row r="15" spans="1:7" ht="15.75" thickBot="1">
      <c r="A15" s="457">
        <v>1</v>
      </c>
      <c r="B15" s="458"/>
      <c r="C15" s="459"/>
      <c r="D15" s="177">
        <v>2</v>
      </c>
      <c r="E15" s="428">
        <v>3</v>
      </c>
      <c r="F15" s="430"/>
      <c r="G15" s="178">
        <v>4</v>
      </c>
    </row>
    <row r="16" spans="1:7" ht="15.75" thickBot="1">
      <c r="A16" s="431" t="s">
        <v>301</v>
      </c>
      <c r="B16" s="432"/>
      <c r="C16" s="432"/>
      <c r="D16" s="179"/>
      <c r="E16" s="460"/>
      <c r="F16" s="461"/>
      <c r="G16" s="179"/>
    </row>
    <row r="17" spans="1:7" ht="15">
      <c r="A17" s="180" t="s">
        <v>302</v>
      </c>
      <c r="B17" s="172"/>
      <c r="C17" s="172"/>
      <c r="D17" s="181" t="s">
        <v>36</v>
      </c>
      <c r="E17" s="462">
        <v>144883.55</v>
      </c>
      <c r="F17" s="463"/>
      <c r="G17" s="326">
        <v>144836.45</v>
      </c>
    </row>
    <row r="18" spans="1:7" ht="15" customHeight="1">
      <c r="A18" s="182" t="s">
        <v>303</v>
      </c>
      <c r="B18" s="172"/>
      <c r="C18" s="172"/>
      <c r="D18" s="183" t="s">
        <v>37</v>
      </c>
      <c r="E18" s="419">
        <v>144883.55</v>
      </c>
      <c r="F18" s="420"/>
      <c r="G18" s="327">
        <v>144836.45</v>
      </c>
    </row>
    <row r="19" spans="1:7" ht="15" hidden="1">
      <c r="A19" s="182" t="s">
        <v>304</v>
      </c>
      <c r="B19" s="172"/>
      <c r="C19" s="172"/>
      <c r="D19" s="183"/>
      <c r="E19" s="452"/>
      <c r="F19" s="453"/>
      <c r="G19" s="328"/>
    </row>
    <row r="20" spans="1:7" ht="15" hidden="1">
      <c r="A20" s="182" t="s">
        <v>305</v>
      </c>
      <c r="B20" s="172"/>
      <c r="C20" s="172"/>
      <c r="D20" s="183"/>
      <c r="E20" s="419">
        <v>1390718.02</v>
      </c>
      <c r="F20" s="420"/>
      <c r="G20" s="328">
        <v>1391082.02</v>
      </c>
    </row>
    <row r="21" spans="1:7" ht="15" hidden="1">
      <c r="A21" s="182" t="s">
        <v>221</v>
      </c>
      <c r="B21" s="172"/>
      <c r="C21" s="172"/>
      <c r="D21" s="183"/>
      <c r="E21" s="452">
        <v>1086766.18</v>
      </c>
      <c r="F21" s="453"/>
      <c r="G21" s="328">
        <v>1085901.17</v>
      </c>
    </row>
    <row r="22" spans="1:7" ht="15">
      <c r="A22" s="182" t="s">
        <v>306</v>
      </c>
      <c r="B22" s="172"/>
      <c r="C22" s="172"/>
      <c r="D22" s="183" t="s">
        <v>38</v>
      </c>
      <c r="E22" s="419">
        <v>0</v>
      </c>
      <c r="F22" s="420"/>
      <c r="G22" s="327">
        <v>0</v>
      </c>
    </row>
    <row r="23" spans="1:7" ht="15">
      <c r="A23" s="184" t="s">
        <v>307</v>
      </c>
      <c r="B23" s="185"/>
      <c r="C23" s="185"/>
      <c r="D23" s="186" t="s">
        <v>39</v>
      </c>
      <c r="E23" s="419">
        <f>E25+E24</f>
        <v>0</v>
      </c>
      <c r="F23" s="420"/>
      <c r="G23" s="327">
        <v>0</v>
      </c>
    </row>
    <row r="24" spans="1:7" ht="15">
      <c r="A24" s="187" t="s">
        <v>303</v>
      </c>
      <c r="B24" s="185"/>
      <c r="C24" s="185"/>
      <c r="D24" s="186" t="s">
        <v>40</v>
      </c>
      <c r="E24" s="419">
        <v>0</v>
      </c>
      <c r="F24" s="420"/>
      <c r="G24" s="327">
        <v>0</v>
      </c>
    </row>
    <row r="25" spans="1:7" ht="15">
      <c r="A25" s="187" t="s">
        <v>306</v>
      </c>
      <c r="B25" s="185"/>
      <c r="C25" s="185"/>
      <c r="D25" s="186" t="s">
        <v>41</v>
      </c>
      <c r="E25" s="419">
        <v>0</v>
      </c>
      <c r="F25" s="420"/>
      <c r="G25" s="327">
        <v>0</v>
      </c>
    </row>
    <row r="26" spans="1:7" ht="15">
      <c r="A26" s="417" t="s">
        <v>308</v>
      </c>
      <c r="B26" s="418"/>
      <c r="C26" s="418"/>
      <c r="D26" s="186" t="s">
        <v>42</v>
      </c>
      <c r="E26" s="419">
        <v>0</v>
      </c>
      <c r="F26" s="420"/>
      <c r="G26" s="327">
        <v>0</v>
      </c>
    </row>
    <row r="27" spans="1:7" ht="15">
      <c r="A27" s="184" t="s">
        <v>309</v>
      </c>
      <c r="B27" s="185"/>
      <c r="C27" s="185"/>
      <c r="D27" s="186" t="s">
        <v>45</v>
      </c>
      <c r="E27" s="419">
        <v>0</v>
      </c>
      <c r="F27" s="420"/>
      <c r="G27" s="327">
        <v>0</v>
      </c>
    </row>
    <row r="28" spans="1:7" ht="15">
      <c r="A28" s="188" t="s">
        <v>310</v>
      </c>
      <c r="B28" s="21"/>
      <c r="C28" s="21"/>
      <c r="D28" s="189" t="s">
        <v>50</v>
      </c>
      <c r="E28" s="419">
        <v>0</v>
      </c>
      <c r="F28" s="420"/>
      <c r="G28" s="327">
        <v>0</v>
      </c>
    </row>
    <row r="29" spans="1:7" ht="33" customHeight="1">
      <c r="A29" s="408" t="s">
        <v>311</v>
      </c>
      <c r="B29" s="409"/>
      <c r="C29" s="410"/>
      <c r="D29" s="186" t="s">
        <v>55</v>
      </c>
      <c r="E29" s="419">
        <v>0</v>
      </c>
      <c r="F29" s="420"/>
      <c r="G29" s="327">
        <v>0</v>
      </c>
    </row>
    <row r="30" spans="1:7" ht="15">
      <c r="A30" s="417" t="s">
        <v>312</v>
      </c>
      <c r="B30" s="418"/>
      <c r="C30" s="418"/>
      <c r="D30" s="186" t="s">
        <v>56</v>
      </c>
      <c r="E30" s="419">
        <v>29439181.73</v>
      </c>
      <c r="F30" s="420"/>
      <c r="G30" s="327">
        <v>29253208.59</v>
      </c>
    </row>
    <row r="31" spans="1:7" ht="15">
      <c r="A31" s="184" t="s">
        <v>31</v>
      </c>
      <c r="B31" s="185"/>
      <c r="C31" s="185"/>
      <c r="D31" s="186" t="s">
        <v>61</v>
      </c>
      <c r="E31" s="452">
        <v>0</v>
      </c>
      <c r="F31" s="453"/>
      <c r="G31" s="328">
        <v>0</v>
      </c>
    </row>
    <row r="32" spans="1:7" ht="15">
      <c r="A32" s="184" t="s">
        <v>313</v>
      </c>
      <c r="B32" s="185"/>
      <c r="C32" s="185"/>
      <c r="D32" s="186" t="s">
        <v>62</v>
      </c>
      <c r="E32" s="452">
        <f>E34+E33</f>
        <v>0</v>
      </c>
      <c r="F32" s="453"/>
      <c r="G32" s="328">
        <v>0</v>
      </c>
    </row>
    <row r="33" spans="1:7" ht="15">
      <c r="A33" s="190" t="s">
        <v>314</v>
      </c>
      <c r="B33" s="21"/>
      <c r="C33" s="21"/>
      <c r="D33" s="186" t="s">
        <v>63</v>
      </c>
      <c r="E33" s="452">
        <v>0</v>
      </c>
      <c r="F33" s="453"/>
      <c r="G33" s="328">
        <v>0</v>
      </c>
    </row>
    <row r="34" spans="1:7" ht="15">
      <c r="A34" s="187" t="s">
        <v>315</v>
      </c>
      <c r="B34" s="185"/>
      <c r="C34" s="185"/>
      <c r="D34" s="186" t="s">
        <v>64</v>
      </c>
      <c r="E34" s="452">
        <v>0</v>
      </c>
      <c r="F34" s="453"/>
      <c r="G34" s="328">
        <v>0</v>
      </c>
    </row>
    <row r="35" spans="1:7" ht="15">
      <c r="A35" s="190" t="s">
        <v>316</v>
      </c>
      <c r="B35" s="21"/>
      <c r="C35" s="21"/>
      <c r="D35" s="186" t="s">
        <v>317</v>
      </c>
      <c r="E35" s="452">
        <v>0</v>
      </c>
      <c r="F35" s="453"/>
      <c r="G35" s="328">
        <v>0</v>
      </c>
    </row>
    <row r="36" spans="1:7" ht="15">
      <c r="A36" s="187" t="s">
        <v>318</v>
      </c>
      <c r="B36" s="185"/>
      <c r="C36" s="185"/>
      <c r="D36" s="186" t="s">
        <v>319</v>
      </c>
      <c r="E36" s="452">
        <f>E40+E39+E38+E37</f>
        <v>0</v>
      </c>
      <c r="F36" s="453"/>
      <c r="G36" s="328">
        <v>0</v>
      </c>
    </row>
    <row r="37" spans="1:7" ht="15">
      <c r="A37" s="190" t="s">
        <v>320</v>
      </c>
      <c r="B37" s="21"/>
      <c r="C37" s="21"/>
      <c r="D37" s="186" t="s">
        <v>321</v>
      </c>
      <c r="E37" s="452">
        <v>0</v>
      </c>
      <c r="F37" s="453"/>
      <c r="G37" s="328">
        <v>0</v>
      </c>
    </row>
    <row r="38" spans="1:7" ht="15">
      <c r="A38" s="187" t="s">
        <v>322</v>
      </c>
      <c r="B38" s="185"/>
      <c r="C38" s="185"/>
      <c r="D38" s="186" t="s">
        <v>323</v>
      </c>
      <c r="E38" s="452">
        <v>0</v>
      </c>
      <c r="F38" s="453"/>
      <c r="G38" s="328">
        <v>0</v>
      </c>
    </row>
    <row r="39" spans="1:7" ht="15">
      <c r="A39" s="190" t="s">
        <v>324</v>
      </c>
      <c r="B39" s="21"/>
      <c r="C39" s="21"/>
      <c r="D39" s="186" t="s">
        <v>325</v>
      </c>
      <c r="E39" s="452">
        <v>0</v>
      </c>
      <c r="F39" s="453"/>
      <c r="G39" s="328">
        <v>0</v>
      </c>
    </row>
    <row r="40" spans="1:7" ht="15">
      <c r="A40" s="187" t="s">
        <v>33</v>
      </c>
      <c r="B40" s="185"/>
      <c r="C40" s="185"/>
      <c r="D40" s="186" t="s">
        <v>326</v>
      </c>
      <c r="E40" s="452">
        <v>0</v>
      </c>
      <c r="F40" s="453"/>
      <c r="G40" s="328">
        <v>0</v>
      </c>
    </row>
    <row r="41" spans="1:7" ht="15">
      <c r="A41" s="411" t="s">
        <v>327</v>
      </c>
      <c r="B41" s="412"/>
      <c r="C41" s="412"/>
      <c r="D41" s="186" t="s">
        <v>328</v>
      </c>
      <c r="E41" s="452">
        <f>E42</f>
        <v>0</v>
      </c>
      <c r="F41" s="453"/>
      <c r="G41" s="328">
        <v>0</v>
      </c>
    </row>
    <row r="42" spans="1:7" ht="66.75" customHeight="1">
      <c r="A42" s="411" t="s">
        <v>329</v>
      </c>
      <c r="B42" s="412"/>
      <c r="C42" s="413"/>
      <c r="D42" s="191" t="s">
        <v>330</v>
      </c>
      <c r="E42" s="419">
        <v>0</v>
      </c>
      <c r="F42" s="420"/>
      <c r="G42" s="327">
        <v>0</v>
      </c>
    </row>
    <row r="43" spans="1:7" ht="96" customHeight="1">
      <c r="A43" s="414" t="s">
        <v>331</v>
      </c>
      <c r="B43" s="415"/>
      <c r="C43" s="416"/>
      <c r="D43" s="186" t="s">
        <v>332</v>
      </c>
      <c r="E43" s="419">
        <v>0</v>
      </c>
      <c r="F43" s="420"/>
      <c r="G43" s="327">
        <v>0</v>
      </c>
    </row>
    <row r="44" spans="1:7" ht="30.75" customHeight="1">
      <c r="A44" s="411" t="s">
        <v>333</v>
      </c>
      <c r="B44" s="412"/>
      <c r="C44" s="413"/>
      <c r="D44" s="183" t="s">
        <v>334</v>
      </c>
      <c r="E44" s="419">
        <v>0</v>
      </c>
      <c r="F44" s="420"/>
      <c r="G44" s="327">
        <v>0</v>
      </c>
    </row>
    <row r="45" spans="1:7" ht="42.75" customHeight="1">
      <c r="A45" s="411" t="s">
        <v>335</v>
      </c>
      <c r="B45" s="412"/>
      <c r="C45" s="412"/>
      <c r="D45" s="186" t="s">
        <v>336</v>
      </c>
      <c r="E45" s="419">
        <v>0</v>
      </c>
      <c r="F45" s="420"/>
      <c r="G45" s="327">
        <v>0</v>
      </c>
    </row>
    <row r="46" spans="1:7" ht="21.75" customHeight="1">
      <c r="A46" s="411" t="s">
        <v>337</v>
      </c>
      <c r="B46" s="412"/>
      <c r="C46" s="413"/>
      <c r="D46" s="186" t="s">
        <v>338</v>
      </c>
      <c r="E46" s="419">
        <v>0</v>
      </c>
      <c r="F46" s="420"/>
      <c r="G46" s="327">
        <v>0</v>
      </c>
    </row>
    <row r="47" spans="1:7" ht="15">
      <c r="A47" s="411" t="s">
        <v>339</v>
      </c>
      <c r="B47" s="412"/>
      <c r="C47" s="412"/>
      <c r="D47" s="186" t="s">
        <v>340</v>
      </c>
      <c r="E47" s="419">
        <v>0</v>
      </c>
      <c r="F47" s="420"/>
      <c r="G47" s="327">
        <v>0</v>
      </c>
    </row>
    <row r="48" spans="1:7" ht="21" customHeight="1">
      <c r="A48" s="411" t="s">
        <v>337</v>
      </c>
      <c r="B48" s="412"/>
      <c r="C48" s="413"/>
      <c r="D48" s="186" t="s">
        <v>341</v>
      </c>
      <c r="E48" s="419">
        <v>0</v>
      </c>
      <c r="F48" s="420"/>
      <c r="G48" s="327">
        <v>0</v>
      </c>
    </row>
    <row r="49" spans="1:7" ht="15">
      <c r="A49" s="411" t="s">
        <v>342</v>
      </c>
      <c r="B49" s="412"/>
      <c r="C49" s="412"/>
      <c r="D49" s="186" t="s">
        <v>343</v>
      </c>
      <c r="E49" s="419">
        <v>0</v>
      </c>
      <c r="F49" s="420"/>
      <c r="G49" s="327">
        <v>0</v>
      </c>
    </row>
    <row r="50" spans="1:7" ht="16.5" customHeight="1">
      <c r="A50" s="411" t="s">
        <v>344</v>
      </c>
      <c r="B50" s="412"/>
      <c r="C50" s="413"/>
      <c r="D50" s="186" t="s">
        <v>345</v>
      </c>
      <c r="E50" s="419">
        <v>0</v>
      </c>
      <c r="F50" s="420"/>
      <c r="G50" s="327">
        <v>0</v>
      </c>
    </row>
    <row r="51" spans="1:7" ht="15">
      <c r="A51" s="411" t="s">
        <v>346</v>
      </c>
      <c r="B51" s="412"/>
      <c r="C51" s="412"/>
      <c r="D51" s="186" t="s">
        <v>347</v>
      </c>
      <c r="E51" s="419">
        <v>0</v>
      </c>
      <c r="F51" s="420"/>
      <c r="G51" s="327">
        <v>0</v>
      </c>
    </row>
    <row r="52" spans="1:7" ht="18" customHeight="1">
      <c r="A52" s="411" t="s">
        <v>348</v>
      </c>
      <c r="B52" s="412"/>
      <c r="C52" s="413"/>
      <c r="D52" s="186" t="s">
        <v>349</v>
      </c>
      <c r="E52" s="419">
        <v>0</v>
      </c>
      <c r="F52" s="420"/>
      <c r="G52" s="327">
        <v>0</v>
      </c>
    </row>
    <row r="53" spans="1:7" ht="15">
      <c r="A53" s="411" t="s">
        <v>350</v>
      </c>
      <c r="B53" s="412"/>
      <c r="C53" s="412"/>
      <c r="D53" s="186" t="s">
        <v>351</v>
      </c>
      <c r="E53" s="419">
        <v>0</v>
      </c>
      <c r="F53" s="420"/>
      <c r="G53" s="327">
        <v>0</v>
      </c>
    </row>
    <row r="54" spans="1:7" ht="15">
      <c r="A54" s="450" t="s">
        <v>352</v>
      </c>
      <c r="B54" s="451"/>
      <c r="C54" s="451"/>
      <c r="D54" s="186" t="s">
        <v>353</v>
      </c>
      <c r="E54" s="419">
        <v>0</v>
      </c>
      <c r="F54" s="420"/>
      <c r="G54" s="327">
        <v>0</v>
      </c>
    </row>
    <row r="55" spans="1:7" ht="86.25" customHeight="1">
      <c r="A55" s="411" t="s">
        <v>354</v>
      </c>
      <c r="B55" s="412"/>
      <c r="C55" s="412"/>
      <c r="D55" s="186" t="s">
        <v>223</v>
      </c>
      <c r="E55" s="419">
        <v>0</v>
      </c>
      <c r="F55" s="420"/>
      <c r="G55" s="327">
        <v>0</v>
      </c>
    </row>
    <row r="56" spans="1:7" ht="75.75" customHeight="1" thickBot="1">
      <c r="A56" s="447" t="s">
        <v>355</v>
      </c>
      <c r="B56" s="448"/>
      <c r="C56" s="449"/>
      <c r="D56" s="192" t="s">
        <v>356</v>
      </c>
      <c r="E56" s="435">
        <v>0</v>
      </c>
      <c r="F56" s="436"/>
      <c r="G56" s="329">
        <v>0</v>
      </c>
    </row>
    <row r="57" spans="1:7" ht="15">
      <c r="A57" s="445" t="s">
        <v>357</v>
      </c>
      <c r="B57" s="445"/>
      <c r="C57" s="446"/>
      <c r="D57" s="183" t="s">
        <v>358</v>
      </c>
      <c r="E57" s="424">
        <v>0</v>
      </c>
      <c r="F57" s="425"/>
      <c r="G57" s="330">
        <v>0</v>
      </c>
    </row>
    <row r="58" spans="1:7" ht="21" customHeight="1">
      <c r="A58" s="411" t="s">
        <v>359</v>
      </c>
      <c r="B58" s="412"/>
      <c r="C58" s="413"/>
      <c r="D58" s="186" t="s">
        <v>360</v>
      </c>
      <c r="E58" s="419">
        <v>0</v>
      </c>
      <c r="F58" s="420"/>
      <c r="G58" s="331">
        <v>0</v>
      </c>
    </row>
    <row r="59" spans="1:7" ht="15">
      <c r="A59" s="193" t="s">
        <v>361</v>
      </c>
      <c r="B59" s="194"/>
      <c r="C59" s="194"/>
      <c r="D59" s="186" t="s">
        <v>362</v>
      </c>
      <c r="E59" s="419">
        <f>E60+E63</f>
        <v>6844.94</v>
      </c>
      <c r="F59" s="420"/>
      <c r="G59" s="327">
        <f>G60+G63</f>
        <v>6844.94</v>
      </c>
    </row>
    <row r="60" spans="1:7" ht="30.75" customHeight="1">
      <c r="A60" s="441" t="s">
        <v>363</v>
      </c>
      <c r="B60" s="442"/>
      <c r="C60" s="442"/>
      <c r="D60" s="186" t="s">
        <v>364</v>
      </c>
      <c r="E60" s="419">
        <v>6844.94</v>
      </c>
      <c r="F60" s="420"/>
      <c r="G60" s="327">
        <v>6844.94</v>
      </c>
    </row>
    <row r="61" spans="1:7" ht="15">
      <c r="A61" s="441" t="s">
        <v>365</v>
      </c>
      <c r="B61" s="442"/>
      <c r="C61" s="442"/>
      <c r="D61" s="186" t="s">
        <v>366</v>
      </c>
      <c r="E61" s="419">
        <v>0</v>
      </c>
      <c r="F61" s="420"/>
      <c r="G61" s="327">
        <v>0</v>
      </c>
    </row>
    <row r="62" spans="1:7" ht="15">
      <c r="A62" s="443" t="s">
        <v>367</v>
      </c>
      <c r="B62" s="444"/>
      <c r="C62" s="444"/>
      <c r="D62" s="186" t="s">
        <v>368</v>
      </c>
      <c r="E62" s="419"/>
      <c r="F62" s="420"/>
      <c r="G62" s="327"/>
    </row>
    <row r="63" spans="1:7" ht="15.75" thickBot="1">
      <c r="A63" s="195" t="s">
        <v>369</v>
      </c>
      <c r="B63" s="196"/>
      <c r="C63" s="196"/>
      <c r="D63" s="192" t="s">
        <v>370</v>
      </c>
      <c r="E63" s="435">
        <v>0</v>
      </c>
      <c r="F63" s="436"/>
      <c r="G63" s="329">
        <v>0</v>
      </c>
    </row>
    <row r="64" spans="1:7" ht="58.5" customHeight="1" thickBot="1">
      <c r="A64" s="437" t="s">
        <v>371</v>
      </c>
      <c r="B64" s="438"/>
      <c r="C64" s="438"/>
      <c r="D64" s="197" t="s">
        <v>372</v>
      </c>
      <c r="E64" s="439">
        <f>E59+E30+E17</f>
        <v>29590910.220000003</v>
      </c>
      <c r="F64" s="440"/>
      <c r="G64" s="332">
        <f>G17+G30+G59</f>
        <v>29404889.98</v>
      </c>
    </row>
    <row r="65" spans="1:7" ht="15.75" thickBot="1">
      <c r="A65" s="198"/>
      <c r="B65" s="199"/>
      <c r="C65" s="199"/>
      <c r="D65" s="200"/>
      <c r="E65" s="433"/>
      <c r="F65" s="434"/>
      <c r="G65" s="333"/>
    </row>
    <row r="66" spans="1:7" ht="15.75" thickBot="1">
      <c r="A66" s="428">
        <v>1</v>
      </c>
      <c r="B66" s="429"/>
      <c r="C66" s="430"/>
      <c r="D66" s="200" t="s">
        <v>213</v>
      </c>
      <c r="E66" s="428">
        <v>3</v>
      </c>
      <c r="F66" s="430"/>
      <c r="G66" s="178">
        <v>4</v>
      </c>
    </row>
    <row r="67" spans="1:7" ht="15.75" thickBot="1">
      <c r="A67" s="431" t="s">
        <v>373</v>
      </c>
      <c r="B67" s="432"/>
      <c r="C67" s="432"/>
      <c r="D67" s="200"/>
      <c r="E67" s="433"/>
      <c r="F67" s="434"/>
      <c r="G67" s="333"/>
    </row>
    <row r="68" spans="1:7" ht="15">
      <c r="A68" s="201" t="s">
        <v>374</v>
      </c>
      <c r="B68" s="202"/>
      <c r="C68" s="202"/>
      <c r="D68" s="181" t="s">
        <v>375</v>
      </c>
      <c r="E68" s="424">
        <v>158322.59</v>
      </c>
      <c r="F68" s="425"/>
      <c r="G68" s="330">
        <v>0</v>
      </c>
    </row>
    <row r="69" spans="1:7" ht="15">
      <c r="A69" s="203" t="s">
        <v>376</v>
      </c>
      <c r="B69" s="204"/>
      <c r="C69" s="204"/>
      <c r="D69" s="189" t="s">
        <v>377</v>
      </c>
      <c r="E69" s="419">
        <v>9288.75</v>
      </c>
      <c r="F69" s="420"/>
      <c r="G69" s="327">
        <v>162403.77</v>
      </c>
    </row>
    <row r="70" spans="1:7" ht="45" customHeight="1">
      <c r="A70" s="408" t="s">
        <v>378</v>
      </c>
      <c r="B70" s="409"/>
      <c r="C70" s="409"/>
      <c r="D70" s="186" t="s">
        <v>379</v>
      </c>
      <c r="E70" s="426">
        <v>0</v>
      </c>
      <c r="F70" s="427"/>
      <c r="G70" s="334">
        <v>0</v>
      </c>
    </row>
    <row r="71" spans="1:7" ht="27.75" customHeight="1">
      <c r="A71" s="205" t="s">
        <v>380</v>
      </c>
      <c r="B71" s="206"/>
      <c r="C71" s="206"/>
      <c r="D71" s="207">
        <v>330</v>
      </c>
      <c r="E71" s="419">
        <f>E68+E69+E70</f>
        <v>167611.34</v>
      </c>
      <c r="F71" s="420"/>
      <c r="G71" s="327">
        <f>G68+G69+G70</f>
        <v>162403.77</v>
      </c>
    </row>
    <row r="72" spans="1:7" ht="28.5" customHeight="1">
      <c r="A72" s="208" t="s">
        <v>381</v>
      </c>
      <c r="B72" s="209"/>
      <c r="C72" s="209"/>
      <c r="D72" s="210">
        <v>400</v>
      </c>
      <c r="E72" s="419">
        <v>29423298.88</v>
      </c>
      <c r="F72" s="420"/>
      <c r="G72" s="327">
        <f>G64-G71</f>
        <v>29242486.21</v>
      </c>
    </row>
    <row r="73" spans="1:7" ht="60.75" customHeight="1">
      <c r="A73" s="417" t="s">
        <v>382</v>
      </c>
      <c r="B73" s="421"/>
      <c r="C73" s="421"/>
      <c r="D73" s="211">
        <v>500</v>
      </c>
      <c r="E73" s="422">
        <v>23095.22832</v>
      </c>
      <c r="F73" s="423"/>
      <c r="G73" s="336">
        <v>23095.22832</v>
      </c>
    </row>
    <row r="74" spans="1:7" ht="74.25" customHeight="1" thickBot="1">
      <c r="A74" s="404" t="s">
        <v>383</v>
      </c>
      <c r="B74" s="405"/>
      <c r="C74" s="405"/>
      <c r="D74" s="212">
        <v>600</v>
      </c>
      <c r="E74" s="406">
        <f>E72/E73</f>
        <v>1273.999047436133</v>
      </c>
      <c r="F74" s="407"/>
      <c r="G74" s="335">
        <f>G72/G73</f>
        <v>1266.1700419162603</v>
      </c>
    </row>
    <row r="75" spans="1:7" ht="15">
      <c r="A75" s="213"/>
      <c r="B75" s="213"/>
      <c r="C75" s="213"/>
      <c r="D75" s="214"/>
      <c r="F75" s="58"/>
      <c r="G75" s="58"/>
    </row>
    <row r="76" spans="1:7" ht="15">
      <c r="A76" s="213"/>
      <c r="B76" s="213"/>
      <c r="C76" s="213"/>
      <c r="D76" s="214"/>
      <c r="F76" s="58"/>
      <c r="G76" s="58"/>
    </row>
    <row r="77" spans="1:7" ht="15">
      <c r="A77" s="55" t="s">
        <v>463</v>
      </c>
      <c r="B77" s="213"/>
      <c r="C77" s="213"/>
      <c r="D77" s="214"/>
      <c r="F77" s="222"/>
      <c r="G77" s="19" t="s">
        <v>474</v>
      </c>
    </row>
    <row r="78" spans="2:7" ht="15">
      <c r="B78" s="213"/>
      <c r="C78" s="213"/>
      <c r="D78" s="214"/>
      <c r="F78" s="223"/>
      <c r="G78" s="223"/>
    </row>
    <row r="79" spans="1:7" ht="15">
      <c r="A79" s="55" t="s">
        <v>384</v>
      </c>
      <c r="B79" s="213"/>
      <c r="C79" s="213"/>
      <c r="D79" s="214"/>
      <c r="F79" s="223"/>
      <c r="G79" s="223"/>
    </row>
    <row r="80" spans="1:7" ht="15">
      <c r="A80" s="213" t="s">
        <v>385</v>
      </c>
      <c r="B80" s="213"/>
      <c r="C80" s="213"/>
      <c r="D80" s="214"/>
      <c r="F80" s="223"/>
      <c r="G80" s="222" t="s">
        <v>473</v>
      </c>
    </row>
    <row r="81" spans="1:7" ht="15">
      <c r="A81" s="213"/>
      <c r="B81" s="213"/>
      <c r="C81" s="213"/>
      <c r="D81" s="214"/>
      <c r="F81" s="223"/>
      <c r="G81" s="223"/>
    </row>
    <row r="82" spans="1:7" ht="15">
      <c r="A82" s="213"/>
      <c r="B82" s="213"/>
      <c r="C82" s="213"/>
      <c r="D82" s="214"/>
      <c r="F82" s="223"/>
      <c r="G82" s="223"/>
    </row>
    <row r="83" spans="1:7" ht="15">
      <c r="A83" s="213" t="s">
        <v>431</v>
      </c>
      <c r="B83" s="213"/>
      <c r="C83" s="213"/>
      <c r="D83" s="214"/>
      <c r="F83" s="222"/>
      <c r="G83" s="222" t="s">
        <v>442</v>
      </c>
    </row>
    <row r="84" spans="6:7" ht="15">
      <c r="F84" s="58"/>
      <c r="G84" s="58"/>
    </row>
    <row r="85" spans="6:7" ht="15">
      <c r="F85" s="58"/>
      <c r="G85" s="58"/>
    </row>
    <row r="86" spans="6:7" ht="15">
      <c r="F86" s="58"/>
      <c r="G86" s="58"/>
    </row>
    <row r="87" spans="6:7" ht="15">
      <c r="F87" s="58"/>
      <c r="G87" s="58"/>
    </row>
    <row r="88" spans="6:7" ht="15">
      <c r="F88" s="58"/>
      <c r="G88" s="58"/>
    </row>
    <row r="89" spans="6:7" ht="15">
      <c r="F89" s="58"/>
      <c r="G89" s="58"/>
    </row>
    <row r="90" spans="1:7" ht="15">
      <c r="A90" s="355" t="s">
        <v>68</v>
      </c>
      <c r="B90" s="355"/>
      <c r="C90" s="355"/>
      <c r="D90" s="355"/>
      <c r="E90" s="355"/>
      <c r="F90" s="355"/>
      <c r="G90" s="355"/>
    </row>
    <row r="91" spans="1:7" ht="15">
      <c r="A91" s="355" t="s">
        <v>386</v>
      </c>
      <c r="B91" s="355"/>
      <c r="C91" s="355"/>
      <c r="D91" s="355"/>
      <c r="E91" s="355"/>
      <c r="F91" s="355"/>
      <c r="G91" s="355"/>
    </row>
    <row r="92" spans="1:7" ht="15">
      <c r="A92" s="355" t="s">
        <v>387</v>
      </c>
      <c r="B92" s="355"/>
      <c r="C92" s="355"/>
      <c r="D92" s="355"/>
      <c r="E92" s="355"/>
      <c r="F92" s="355"/>
      <c r="G92" s="355"/>
    </row>
    <row r="93" spans="1:7" ht="15">
      <c r="A93" s="355" t="s">
        <v>256</v>
      </c>
      <c r="B93" s="355"/>
      <c r="C93" s="355"/>
      <c r="D93" s="355"/>
      <c r="E93" s="355"/>
      <c r="F93" s="355"/>
      <c r="G93" s="355"/>
    </row>
    <row r="94" spans="1:7" ht="15">
      <c r="A94" s="391" t="s">
        <v>465</v>
      </c>
      <c r="B94" s="391"/>
      <c r="C94" s="391"/>
      <c r="D94" s="391"/>
      <c r="E94" s="391"/>
      <c r="F94" s="391"/>
      <c r="G94" s="391"/>
    </row>
    <row r="95" spans="1:7" ht="15">
      <c r="A95" s="215"/>
      <c r="F95" s="58"/>
      <c r="G95" s="58"/>
    </row>
    <row r="96" spans="6:7" ht="15">
      <c r="F96" s="58"/>
      <c r="G96" s="224"/>
    </row>
    <row r="97" spans="1:7" ht="15">
      <c r="A97" s="67">
        <f>D12</f>
        <v>41362</v>
      </c>
      <c r="F97" s="224"/>
      <c r="G97" s="58"/>
    </row>
    <row r="98" spans="1:7" ht="15">
      <c r="A98" s="67"/>
      <c r="F98" s="58"/>
      <c r="G98" s="58"/>
    </row>
    <row r="99" spans="1:7" s="256" customFormat="1" ht="30.75">
      <c r="A99" s="402" t="s">
        <v>388</v>
      </c>
      <c r="B99" s="402"/>
      <c r="C99" s="402"/>
      <c r="D99" s="402"/>
      <c r="E99" s="259" t="s">
        <v>187</v>
      </c>
      <c r="F99" s="403" t="s">
        <v>389</v>
      </c>
      <c r="G99" s="403"/>
    </row>
    <row r="100" spans="1:7" s="256" customFormat="1" ht="27" customHeight="1">
      <c r="A100" s="398" t="s">
        <v>390</v>
      </c>
      <c r="B100" s="398"/>
      <c r="C100" s="398"/>
      <c r="D100" s="398"/>
      <c r="E100" s="257">
        <v>10</v>
      </c>
      <c r="F100" s="401">
        <v>32995687.83</v>
      </c>
      <c r="G100" s="401"/>
    </row>
    <row r="101" spans="1:7" s="256" customFormat="1" ht="34.5" customHeight="1">
      <c r="A101" s="398" t="s">
        <v>391</v>
      </c>
      <c r="B101" s="398"/>
      <c r="C101" s="398"/>
      <c r="D101" s="398"/>
      <c r="E101" s="257">
        <v>20</v>
      </c>
      <c r="F101" s="401">
        <v>0</v>
      </c>
      <c r="G101" s="401"/>
    </row>
    <row r="102" spans="1:7" s="256" customFormat="1" ht="42.75" customHeight="1">
      <c r="A102" s="398" t="s">
        <v>392</v>
      </c>
      <c r="B102" s="398"/>
      <c r="C102" s="398"/>
      <c r="D102" s="398"/>
      <c r="E102" s="257">
        <v>30</v>
      </c>
      <c r="F102" s="401">
        <v>2347726.06</v>
      </c>
      <c r="G102" s="401"/>
    </row>
    <row r="103" spans="1:9" s="256" customFormat="1" ht="60" customHeight="1">
      <c r="A103" s="398" t="s">
        <v>393</v>
      </c>
      <c r="B103" s="398"/>
      <c r="C103" s="398"/>
      <c r="D103" s="398"/>
      <c r="E103" s="257">
        <v>40</v>
      </c>
      <c r="F103" s="401">
        <v>0</v>
      </c>
      <c r="G103" s="401"/>
      <c r="I103" s="258"/>
    </row>
    <row r="104" spans="1:9" s="256" customFormat="1" ht="45" customHeight="1">
      <c r="A104" s="398" t="s">
        <v>394</v>
      </c>
      <c r="B104" s="398"/>
      <c r="C104" s="398"/>
      <c r="D104" s="398"/>
      <c r="E104" s="257">
        <v>50</v>
      </c>
      <c r="F104" s="401">
        <v>0</v>
      </c>
      <c r="G104" s="401"/>
      <c r="I104" s="258"/>
    </row>
    <row r="105" spans="1:7" s="256" customFormat="1" ht="42" customHeight="1">
      <c r="A105" s="398" t="s">
        <v>395</v>
      </c>
      <c r="B105" s="398"/>
      <c r="C105" s="398"/>
      <c r="D105" s="398"/>
      <c r="E105" s="257">
        <v>60</v>
      </c>
      <c r="F105" s="401">
        <v>0</v>
      </c>
      <c r="G105" s="401"/>
    </row>
    <row r="106" spans="1:7" s="256" customFormat="1" ht="75.75" customHeight="1">
      <c r="A106" s="398" t="s">
        <v>396</v>
      </c>
      <c r="B106" s="398"/>
      <c r="C106" s="398"/>
      <c r="D106" s="398"/>
      <c r="E106" s="257">
        <v>70</v>
      </c>
      <c r="F106" s="401">
        <f>(F100+F101-F102-F107)*-1</f>
        <v>-1224662.8900000006</v>
      </c>
      <c r="G106" s="401"/>
    </row>
    <row r="107" spans="1:7" s="256" customFormat="1" ht="45" customHeight="1">
      <c r="A107" s="398" t="s">
        <v>397</v>
      </c>
      <c r="B107" s="398"/>
      <c r="C107" s="398"/>
      <c r="D107" s="398"/>
      <c r="E107" s="257">
        <v>80</v>
      </c>
      <c r="F107" s="401">
        <f>E72</f>
        <v>29423298.88</v>
      </c>
      <c r="G107" s="401"/>
    </row>
    <row r="108" spans="1:7" ht="15">
      <c r="A108" s="67"/>
      <c r="F108" s="224"/>
      <c r="G108" s="224"/>
    </row>
    <row r="109" spans="1:7" ht="15">
      <c r="A109" s="67"/>
      <c r="F109" s="261"/>
      <c r="G109" s="262"/>
    </row>
    <row r="110" spans="1:7" ht="15">
      <c r="A110" s="67"/>
      <c r="F110" s="248"/>
      <c r="G110" s="248"/>
    </row>
    <row r="111" spans="1:7" ht="15">
      <c r="A111" s="67"/>
      <c r="F111" s="248"/>
      <c r="G111" s="224">
        <f>F100-F107</f>
        <v>3572388.9499999993</v>
      </c>
    </row>
    <row r="112" spans="1:7" ht="15">
      <c r="A112" s="67"/>
      <c r="F112" s="248"/>
      <c r="G112" s="224"/>
    </row>
    <row r="113" spans="1:7" ht="15">
      <c r="A113" s="67"/>
      <c r="F113" s="248"/>
      <c r="G113" s="224"/>
    </row>
    <row r="114" spans="1:7" ht="15">
      <c r="A114" s="67"/>
      <c r="F114" s="225"/>
      <c r="G114" s="224"/>
    </row>
    <row r="115" spans="1:7" ht="15">
      <c r="A115" s="67"/>
      <c r="F115" s="224"/>
      <c r="G115" s="224"/>
    </row>
    <row r="116" spans="1:7" ht="15">
      <c r="A116" s="67"/>
      <c r="F116" s="58"/>
      <c r="G116" s="224"/>
    </row>
    <row r="117" spans="1:7" ht="15">
      <c r="A117" s="67"/>
      <c r="F117" s="224"/>
      <c r="G117" s="58"/>
    </row>
    <row r="118" spans="1:7" ht="15">
      <c r="A118" s="67"/>
      <c r="F118" s="58"/>
      <c r="G118" s="58"/>
    </row>
    <row r="119" spans="6:7" ht="15">
      <c r="F119" s="58"/>
      <c r="G119" s="58"/>
    </row>
    <row r="120" spans="6:7" ht="15">
      <c r="F120" s="58"/>
      <c r="G120" s="58"/>
    </row>
    <row r="121" spans="2:7" ht="15">
      <c r="B121" s="213"/>
      <c r="C121" s="213"/>
      <c r="D121" s="214"/>
      <c r="F121" s="58"/>
      <c r="G121" s="58"/>
    </row>
    <row r="122" spans="1:7" ht="15">
      <c r="A122" s="55" t="s">
        <v>463</v>
      </c>
      <c r="B122" s="213"/>
      <c r="C122" s="213"/>
      <c r="D122" s="214"/>
      <c r="F122" s="223"/>
      <c r="G122" s="20" t="s">
        <v>475</v>
      </c>
    </row>
    <row r="123" spans="2:7" ht="15">
      <c r="B123" s="213"/>
      <c r="C123" s="213"/>
      <c r="D123" s="214"/>
      <c r="F123" s="58"/>
      <c r="G123" s="58"/>
    </row>
    <row r="124" spans="1:7" ht="15">
      <c r="A124" s="55" t="s">
        <v>384</v>
      </c>
      <c r="B124" s="213"/>
      <c r="C124" s="213"/>
      <c r="D124" s="214"/>
      <c r="F124" s="58"/>
      <c r="G124" s="58"/>
    </row>
    <row r="125" spans="1:7" ht="15">
      <c r="A125" s="213" t="s">
        <v>398</v>
      </c>
      <c r="B125" s="213"/>
      <c r="C125" s="213"/>
      <c r="D125" s="214"/>
      <c r="F125" s="58"/>
      <c r="G125" s="58"/>
    </row>
    <row r="126" spans="1:7" ht="15">
      <c r="A126" s="213" t="s">
        <v>399</v>
      </c>
      <c r="B126" s="213"/>
      <c r="C126" s="213"/>
      <c r="D126" s="214"/>
      <c r="F126" s="223"/>
      <c r="G126" s="223" t="s">
        <v>473</v>
      </c>
    </row>
    <row r="127" spans="1:7" ht="15">
      <c r="A127" s="213"/>
      <c r="B127" s="213"/>
      <c r="C127" s="213"/>
      <c r="D127" s="214"/>
      <c r="F127" s="223"/>
      <c r="G127" s="223"/>
    </row>
    <row r="128" spans="1:7" ht="15">
      <c r="A128" s="213"/>
      <c r="B128" s="213"/>
      <c r="C128" s="213"/>
      <c r="D128" s="214"/>
      <c r="F128" s="58"/>
      <c r="G128" s="58"/>
    </row>
    <row r="129" spans="1:7" ht="15">
      <c r="A129" s="213" t="s">
        <v>432</v>
      </c>
      <c r="B129" s="213"/>
      <c r="C129" s="213"/>
      <c r="D129" s="214"/>
      <c r="F129" s="223"/>
      <c r="G129" s="223" t="s">
        <v>443</v>
      </c>
    </row>
    <row r="130" spans="6:7" ht="15">
      <c r="F130" s="58"/>
      <c r="G130" s="58"/>
    </row>
    <row r="131" spans="6:7" ht="15">
      <c r="F131" s="58"/>
      <c r="G131" s="58"/>
    </row>
    <row r="132" spans="6:7" ht="15">
      <c r="F132" s="58"/>
      <c r="G132" s="58"/>
    </row>
    <row r="133" spans="6:7" ht="15">
      <c r="F133" s="58"/>
      <c r="G133" s="58"/>
    </row>
    <row r="134" spans="6:7" ht="15">
      <c r="F134" s="58"/>
      <c r="G134" s="58"/>
    </row>
  </sheetData>
  <sheetProtection/>
  <mergeCells count="124">
    <mergeCell ref="F106:G106"/>
    <mergeCell ref="A2:G2"/>
    <mergeCell ref="A3:G3"/>
    <mergeCell ref="A4:G4"/>
    <mergeCell ref="A5:G5"/>
    <mergeCell ref="A16:C16"/>
    <mergeCell ref="E16:F16"/>
    <mergeCell ref="E17:F17"/>
    <mergeCell ref="E18:F18"/>
    <mergeCell ref="A6:G6"/>
    <mergeCell ref="A14:C14"/>
    <mergeCell ref="E14:F14"/>
    <mergeCell ref="A15:C15"/>
    <mergeCell ref="E15:F15"/>
    <mergeCell ref="E24:F24"/>
    <mergeCell ref="E25:F25"/>
    <mergeCell ref="A26:C26"/>
    <mergeCell ref="E26:F26"/>
    <mergeCell ref="E19:F19"/>
    <mergeCell ref="E21:F21"/>
    <mergeCell ref="E22:F22"/>
    <mergeCell ref="E23:F23"/>
    <mergeCell ref="E20:F20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0:F40"/>
    <mergeCell ref="A41:C41"/>
    <mergeCell ref="E41:F41"/>
    <mergeCell ref="E35:F35"/>
    <mergeCell ref="E36:F36"/>
    <mergeCell ref="E37:F37"/>
    <mergeCell ref="E38:F38"/>
    <mergeCell ref="E46:F46"/>
    <mergeCell ref="A47:C47"/>
    <mergeCell ref="E47:F47"/>
    <mergeCell ref="E48:F48"/>
    <mergeCell ref="E42:F42"/>
    <mergeCell ref="E43:F43"/>
    <mergeCell ref="E44:F44"/>
    <mergeCell ref="A45:C45"/>
    <mergeCell ref="E45:F45"/>
    <mergeCell ref="E52:F52"/>
    <mergeCell ref="A53:C53"/>
    <mergeCell ref="E53:F53"/>
    <mergeCell ref="A54:C54"/>
    <mergeCell ref="E54:F54"/>
    <mergeCell ref="A49:C49"/>
    <mergeCell ref="E49:F49"/>
    <mergeCell ref="E50:F50"/>
    <mergeCell ref="A51:C51"/>
    <mergeCell ref="E51:F51"/>
    <mergeCell ref="A55:C55"/>
    <mergeCell ref="E55:F55"/>
    <mergeCell ref="E56:F56"/>
    <mergeCell ref="A57:C57"/>
    <mergeCell ref="E57:F57"/>
    <mergeCell ref="A56:C56"/>
    <mergeCell ref="A61:C61"/>
    <mergeCell ref="E61:F61"/>
    <mergeCell ref="A62:C62"/>
    <mergeCell ref="E62:F62"/>
    <mergeCell ref="E58:F58"/>
    <mergeCell ref="E59:F59"/>
    <mergeCell ref="A60:C60"/>
    <mergeCell ref="E60:F60"/>
    <mergeCell ref="A58:C58"/>
    <mergeCell ref="A66:C66"/>
    <mergeCell ref="E66:F66"/>
    <mergeCell ref="A67:C67"/>
    <mergeCell ref="E67:F67"/>
    <mergeCell ref="E63:F63"/>
    <mergeCell ref="A64:C64"/>
    <mergeCell ref="E64:F64"/>
    <mergeCell ref="E65:F65"/>
    <mergeCell ref="A50:C50"/>
    <mergeCell ref="A52:C52"/>
    <mergeCell ref="E71:F71"/>
    <mergeCell ref="E72:F72"/>
    <mergeCell ref="A73:C73"/>
    <mergeCell ref="E73:F73"/>
    <mergeCell ref="E68:F68"/>
    <mergeCell ref="E69:F69"/>
    <mergeCell ref="A70:C70"/>
    <mergeCell ref="E70:F70"/>
    <mergeCell ref="A29:C29"/>
    <mergeCell ref="A42:C42"/>
    <mergeCell ref="A43:C43"/>
    <mergeCell ref="A44:C44"/>
    <mergeCell ref="A46:C46"/>
    <mergeCell ref="A48:C48"/>
    <mergeCell ref="A30:C30"/>
    <mergeCell ref="A90:G90"/>
    <mergeCell ref="A91:G91"/>
    <mergeCell ref="A92:G92"/>
    <mergeCell ref="A93:G93"/>
    <mergeCell ref="A74:C74"/>
    <mergeCell ref="E74:F74"/>
    <mergeCell ref="F104:G104"/>
    <mergeCell ref="A101:D101"/>
    <mergeCell ref="F101:G101"/>
    <mergeCell ref="A102:D102"/>
    <mergeCell ref="F102:G102"/>
    <mergeCell ref="A94:G94"/>
    <mergeCell ref="A99:D99"/>
    <mergeCell ref="F99:G99"/>
    <mergeCell ref="A100:D100"/>
    <mergeCell ref="F100:G100"/>
    <mergeCell ref="A107:D107"/>
    <mergeCell ref="A13:B13"/>
    <mergeCell ref="C13:F13"/>
    <mergeCell ref="A105:D105"/>
    <mergeCell ref="F105:G105"/>
    <mergeCell ref="A106:D106"/>
    <mergeCell ref="F107:G107"/>
    <mergeCell ref="A103:D103"/>
    <mergeCell ref="F103:G103"/>
    <mergeCell ref="A104:D104"/>
  </mergeCells>
  <printOptions/>
  <pageMargins left="0.75" right="0.75" top="1" bottom="1" header="0.5" footer="0.5"/>
  <pageSetup horizontalDpi="600" verticalDpi="600" orientation="portrait" paperSize="9" scale="48" r:id="rId1"/>
  <rowBreaks count="2" manualBreakCount="2">
    <brk id="65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Прокофьева</dc:creator>
  <cp:keywords/>
  <dc:description/>
  <cp:lastModifiedBy>Анджела З. Шайхиева</cp:lastModifiedBy>
  <cp:lastPrinted>2013-02-14T09:16:02Z</cp:lastPrinted>
  <dcterms:created xsi:type="dcterms:W3CDTF">2004-01-30T11:12:56Z</dcterms:created>
  <dcterms:modified xsi:type="dcterms:W3CDTF">2013-04-04T12:02:03Z</dcterms:modified>
  <cp:category/>
  <cp:version/>
  <cp:contentType/>
  <cp:contentStatus/>
</cp:coreProperties>
</file>